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xipasoslo.sharepoint.com/sites/InvestorRelations/Shared Documents/General/Kvartalsrapport/2026 Q2/"/>
    </mc:Choice>
  </mc:AlternateContent>
  <xr:revisionPtr revIDLastSave="1102" documentId="13_ncr:1_{84EA4F04-E88C-4C5D-A887-AB43FE44C8C6}" xr6:coauthVersionLast="47" xr6:coauthVersionMax="47" xr10:uidLastSave="{29496C0E-2232-482C-9385-584EB2B968D2}"/>
  <bookViews>
    <workbookView xWindow="-108" yWindow="-108" windowWidth="23256" windowHeight="13896" activeTab="4" xr2:uid="{BC726A56-8F93-48E2-8628-7EB05297DE4E}"/>
  </bookViews>
  <sheets>
    <sheet name="P&amp;L" sheetId="15" r:id="rId1"/>
    <sheet name="Revenue breakdown" sheetId="3" r:id="rId2"/>
    <sheet name="Balance sheet" sheetId="2" r:id="rId3"/>
    <sheet name="Cash flow" sheetId="13" r:id="rId4"/>
    <sheet name="ARR" sheetId="4" r:id="rId5"/>
    <sheet name="Other KPIs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X">'[1]ABC Prof&amp;Bal'!#REF!</definedName>
    <definedName name="_10PL_BUD_INP">#REF!</definedName>
    <definedName name="_10PL_BUD_INP_ColHeader">#REF!</definedName>
    <definedName name="_10PL_BUD_INP_Data">#REF!</definedName>
    <definedName name="_10PL_BUD_INP_Data_Time_Blank1">#REF!</definedName>
    <definedName name="_10PL_BUD_INP_Data_Time_IFRS_Adj">#REF!</definedName>
    <definedName name="_10PL_BUD_INP_Data_Time_LocalGAAP">#REF!</definedName>
    <definedName name="_10PL_BUD_INP_RowHeader">#REF!</definedName>
    <definedName name="_10PL_BUD_INP_RowHeader_Blank1">#REF!</definedName>
    <definedName name="_10PL_BUD_INP_RowHeader_IFRS_Adj">#REF!</definedName>
    <definedName name="_10PL_BUD_INP_RowHeader_LocalGAAP">#REF!</definedName>
    <definedName name="_10PL_BUD_INP_RowHeader0">#REF!</definedName>
    <definedName name="_10PL_BUD_INP_RowHeader0_Blank1">#REF!</definedName>
    <definedName name="_10PL_BUD_INP_RowHeader0_IFRS_Adj">#REF!</definedName>
    <definedName name="_10PL_BUD_INP_RowHeader0_LocalGAAP">#REF!</definedName>
    <definedName name="_10PL_BUD_INP_RowHeader1">#REF!</definedName>
    <definedName name="_10PL_BUD_INP_RowHeader1_Blank1">#REF!</definedName>
    <definedName name="_10PL_BUD_INP_RowHeader1_IFRS_Adj">#REF!</definedName>
    <definedName name="_10PL_BUD_INP_RowHeader1_LocalGAAP">#REF!</definedName>
    <definedName name="_10PL_BUD_INP_UpperLeft">#REF!</definedName>
    <definedName name="_Sort" hidden="1">#REF!</definedName>
    <definedName name="åår">#REF!</definedName>
    <definedName name="Account">'[2]161231'!$B$6:$I$187</definedName>
    <definedName name="akt_aa">#REF!</definedName>
    <definedName name="år">#REF!</definedName>
    <definedName name="AS2DocOpenMode" hidden="1">"AS2DocumentEdit"</definedName>
    <definedName name="AS2HasNoAutoHeaderFooter" hidden="1">" "</definedName>
    <definedName name="DKK_avg">#REF!</definedName>
    <definedName name="DKK_clo">#REF!</definedName>
    <definedName name="ffjor">#REF!</definedName>
    <definedName name="fjor">#REF!</definedName>
    <definedName name="GBP_avg_2018">#REF!</definedName>
    <definedName name="GBP_end_2018">#REF!</definedName>
    <definedName name="GBP_end19">'[3]Note 10'!#REF!</definedName>
    <definedName name="GBP_OB2018">#REF!</definedName>
    <definedName name="List">'[4]Analysis Tool'!$C$3:$C$9</definedName>
    <definedName name="MIL">[5]Cover!$J$8</definedName>
    <definedName name="MYR_avg_2018">#REF!</definedName>
    <definedName name="MYR_end_2018">#REF!</definedName>
    <definedName name="MYR_end19">'[6]Note 20'!#REF!</definedName>
    <definedName name="note_1">#REF!</definedName>
    <definedName name="note_10">#REF!</definedName>
    <definedName name="note_11">#REF!</definedName>
    <definedName name="note_12">#REF!</definedName>
    <definedName name="note_13">#REF!</definedName>
    <definedName name="note_14">#REF!</definedName>
    <definedName name="note_15">#REF!</definedName>
    <definedName name="note_16">#REF!</definedName>
    <definedName name="note_17">#REF!</definedName>
    <definedName name="note_18">#REF!</definedName>
    <definedName name="note_19">#REF!</definedName>
    <definedName name="note_2">#REF!</definedName>
    <definedName name="note_20">#REF!</definedName>
    <definedName name="note_21">#REF!</definedName>
    <definedName name="note_22">#REF!</definedName>
    <definedName name="note_23">#REF!</definedName>
    <definedName name="note_24">#REF!</definedName>
    <definedName name="note_25">#REF!</definedName>
    <definedName name="note_26">#REF!</definedName>
    <definedName name="note_27">#REF!</definedName>
    <definedName name="note_28">#REF!</definedName>
    <definedName name="note_29">#REF!</definedName>
    <definedName name="note_3">#REF!</definedName>
    <definedName name="note_30">#REF!</definedName>
    <definedName name="note_31">#REF!</definedName>
    <definedName name="note_32">#REF!</definedName>
    <definedName name="note_33">#REF!</definedName>
    <definedName name="note_4">#REF!</definedName>
    <definedName name="note_5">#REF!</definedName>
    <definedName name="note_6">#REF!</definedName>
    <definedName name="note_7">#REF!</definedName>
    <definedName name="note_8">#REF!</definedName>
    <definedName name="note_9">#REF!</definedName>
    <definedName name="NULL">'[1]ABC Prof&amp;Bal'!#REF!</definedName>
    <definedName name="områdebal">#REF!</definedName>
    <definedName name="områderes">#REF!</definedName>
    <definedName name="pas_aa">#REF!</definedName>
    <definedName name="PINC2018avg">#REF!</definedName>
    <definedName name="PLTD2018avg">#REF!</definedName>
    <definedName name="Print_Area_MI">'[1]ABC Prof&amp;Bal'!#REF!</definedName>
    <definedName name="QuickView_Cogs1">#REF!</definedName>
    <definedName name="QuickView_Cogs1_ColHeader">#REF!</definedName>
    <definedName name="QuickView_Cogs1_UpperLeft">#REF!</definedName>
    <definedName name="QuickView_QuickView1">#REF!</definedName>
    <definedName name="QuickView_QuickView1_ColHeader">#REF!</definedName>
    <definedName name="QuickView_QuickView1_Data">#REF!</definedName>
    <definedName name="QuickView_QuickView1_RowHeader">#REF!</definedName>
    <definedName name="QuickView_QuickView1_UpperLeft">#REF!</definedName>
    <definedName name="QuickView_test1">#REF!</definedName>
    <definedName name="QuickView_test1_ColHeader">#REF!</definedName>
    <definedName name="QuickView_test1_Data">#REF!</definedName>
    <definedName name="QuickView_test1_RowHeader">#REF!</definedName>
    <definedName name="QuickView_test1_UpperLeft">#REF!</definedName>
    <definedName name="res_aa">#REF!</definedName>
    <definedName name="Scenario">[4]List!$O$5:$O$6</definedName>
    <definedName name="Skatter">'[7]Note 29 Transition'!#REF!</definedName>
    <definedName name="Status">[4]List!$M$5:$M$6</definedName>
    <definedName name="TBEL">'[1]ABC Prof&amp;Bal'!#REF!</definedName>
    <definedName name="text_1">#REF!</definedName>
    <definedName name="text_10">#REF!</definedName>
    <definedName name="text_11">#REF!</definedName>
    <definedName name="text_12">#REF!</definedName>
    <definedName name="text_13">#REF!</definedName>
    <definedName name="text_14">#REF!</definedName>
    <definedName name="text_15">#REF!</definedName>
    <definedName name="text_16">#REF!</definedName>
    <definedName name="text_17">#REF!</definedName>
    <definedName name="text_18">#REF!</definedName>
    <definedName name="text_19">#REF!</definedName>
    <definedName name="text_2">#REF!</definedName>
    <definedName name="text_20">#REF!</definedName>
    <definedName name="text_21">#REF!</definedName>
    <definedName name="text_22">#REF!</definedName>
    <definedName name="text_23">#REF!</definedName>
    <definedName name="text_24">#REF!</definedName>
    <definedName name="text_25">#REF!</definedName>
    <definedName name="text_26">#REF!</definedName>
    <definedName name="text_27">#REF!</definedName>
    <definedName name="text_28">#REF!</definedName>
    <definedName name="text_29">#REF!</definedName>
    <definedName name="text_3">#REF!</definedName>
    <definedName name="text_30">#REF!</definedName>
    <definedName name="text_31">#REF!</definedName>
    <definedName name="text_32">#REF!</definedName>
    <definedName name="text_33">#REF!</definedName>
    <definedName name="text_4">#REF!</definedName>
    <definedName name="text_5">#REF!</definedName>
    <definedName name="text_6">#REF!</definedName>
    <definedName name="text_7">#REF!</definedName>
    <definedName name="text_8">#REF!</definedName>
    <definedName name="text_9">#REF!</definedName>
    <definedName name="TGMBH">'[1]ABC Prof&amp;Bal'!#REF!</definedName>
    <definedName name="TINT">'[1]ABC Prof&amp;Bal'!#REF!</definedName>
    <definedName name="TSBV">'[1]ABC Prof&amp;Bal'!#REF!</definedName>
    <definedName name="USD_avg">#REF!</definedName>
    <definedName name="USD_avg_2018">#REF!</definedName>
    <definedName name="USD_clo">#REF!</definedName>
    <definedName name="USD_end_2018">#REF!</definedName>
    <definedName name="USD_end10">'[6]Note 20'!#REF!</definedName>
    <definedName name="USD_end19">'[3]Note 10'!#REF!</definedName>
    <definedName name="USD_OB2018">#REF!</definedName>
    <definedName name="VINC2018avg">#REF!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Year">'[8]Model vWIP'!$AL$8:$AS$8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4" l="1"/>
  <c r="R5" i="3"/>
  <c r="R6" i="3"/>
  <c r="R4" i="3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4" i="4"/>
  <c r="Q5" i="4"/>
  <c r="Q6" i="4"/>
  <c r="Q3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C25" i="4"/>
  <c r="Q14" i="4"/>
  <c r="V2" i="9"/>
  <c r="Q6" i="3"/>
  <c r="N19" i="15"/>
  <c r="M19" i="15"/>
  <c r="L19" i="15"/>
  <c r="K19" i="15"/>
  <c r="J19" i="15"/>
  <c r="I19" i="15"/>
  <c r="H19" i="15"/>
  <c r="G19" i="15"/>
  <c r="F19" i="15"/>
  <c r="E19" i="15"/>
  <c r="D19" i="15"/>
  <c r="C19" i="15"/>
  <c r="B7" i="15"/>
  <c r="B19" i="15" s="1"/>
  <c r="O11" i="4" l="1"/>
  <c r="O17" i="4" s="1"/>
  <c r="T2" i="9" l="1"/>
  <c r="U2" i="9"/>
</calcChain>
</file>

<file path=xl/sharedStrings.xml><?xml version="1.0" encoding="utf-8"?>
<sst xmlns="http://schemas.openxmlformats.org/spreadsheetml/2006/main" count="236" uniqueCount="150">
  <si>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</si>
  <si>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</si>
  <si>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</si>
  <si>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</si>
  <si>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</si>
  <si>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</si>
  <si>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</si>
  <si>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</si>
  <si>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</si>
  <si>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</si>
  <si>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</si>
  <si>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</si>
  <si>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Revenue</t>
  </si>
  <si>
    <t>Cost of sale</t>
  </si>
  <si>
    <t>Salary and personnel expenses</t>
  </si>
  <si>
    <t>Other operating expenses</t>
  </si>
  <si>
    <t>Other gains and losses</t>
  </si>
  <si>
    <t>EBITDA</t>
  </si>
  <si>
    <t>Depreciation and amortization</t>
  </si>
  <si>
    <t>Impairment losses</t>
  </si>
  <si>
    <t>Operating profit or loss</t>
  </si>
  <si>
    <t>Financial income</t>
  </si>
  <si>
    <t>Financial expenses</t>
  </si>
  <si>
    <t>Net gain and loss on foreign exchange differences</t>
  </si>
  <si>
    <t>Financial income/(expenses) - net</t>
  </si>
  <si>
    <t>Profit or loss before income tax</t>
  </si>
  <si>
    <t>Income tax expense</t>
  </si>
  <si>
    <t>Profit or loss for the year</t>
  </si>
  <si>
    <t>03/31/2023</t>
  </si>
  <si>
    <t>06/30/2023</t>
  </si>
  <si>
    <t>09/30/2023</t>
  </si>
  <si>
    <t>12/31/2023</t>
  </si>
  <si>
    <t>03/31/2024</t>
  </si>
  <si>
    <t>06/30/2024</t>
  </si>
  <si>
    <t>09/30/2024</t>
  </si>
  <si>
    <t>12/31/2024</t>
  </si>
  <si>
    <t>03/31/2025</t>
  </si>
  <si>
    <t>06/30/2025</t>
  </si>
  <si>
    <t>09/30/2025</t>
  </si>
  <si>
    <t>ASSETS</t>
  </si>
  <si>
    <t>Non-current assets</t>
  </si>
  <si>
    <t>Property, plant and equipment</t>
  </si>
  <si>
    <t>Right-of-use assets</t>
  </si>
  <si>
    <t>Goodwill</t>
  </si>
  <si>
    <t>Other intangible assets</t>
  </si>
  <si>
    <t>Deferred tax asset</t>
  </si>
  <si>
    <t>Contract costs</t>
  </si>
  <si>
    <t>Receivables</t>
  </si>
  <si>
    <t>Other assets</t>
  </si>
  <si>
    <t>Total non-current assets</t>
  </si>
  <si>
    <t>Current assets</t>
  </si>
  <si>
    <t>Trade and other receivables</t>
  </si>
  <si>
    <t>Contract assets</t>
  </si>
  <si>
    <t>Other current assets</t>
  </si>
  <si>
    <t>Financial Investments</t>
  </si>
  <si>
    <t>Cash and cash equivalents</t>
  </si>
  <si>
    <t>Total current assets</t>
  </si>
  <si>
    <t>TOTAL ASSETS</t>
  </si>
  <si>
    <t>EQUITY AND LIABILITIES</t>
  </si>
  <si>
    <t>Equity</t>
  </si>
  <si>
    <t>Total equity</t>
  </si>
  <si>
    <t>Non-current liabilities</t>
  </si>
  <si>
    <t>Borrowings</t>
  </si>
  <si>
    <t>Lease liabilities</t>
  </si>
  <si>
    <t>Deferred tax liabilities</t>
  </si>
  <si>
    <t>Other payables</t>
  </si>
  <si>
    <t>Total non-current liabilities</t>
  </si>
  <si>
    <t>Current liabilities</t>
  </si>
  <si>
    <t>Trade and other payables</t>
  </si>
  <si>
    <t>Contract liabilities</t>
  </si>
  <si>
    <t>Current tax liabilities</t>
  </si>
  <si>
    <t>Total current liabilities</t>
  </si>
  <si>
    <t>Total liabilities</t>
  </si>
  <si>
    <t>TOTAL EQUITY AND LIABILITIES</t>
  </si>
  <si>
    <t>Cash flow from operating activities</t>
  </si>
  <si>
    <t xml:space="preserve">   Depreciation, amortization and net impairment losses</t>
  </si>
  <si>
    <t xml:space="preserve">   Non-cash - share based payments</t>
  </si>
  <si>
    <t xml:space="preserve">   Interest income/expenses - net</t>
  </si>
  <si>
    <t xml:space="preserve">   Net exchange differences</t>
  </si>
  <si>
    <t xml:space="preserve">  Fair value on Financial Assets at fair value through profit and loss</t>
  </si>
  <si>
    <t>Other adjustments</t>
  </si>
  <si>
    <t>Interest received</t>
  </si>
  <si>
    <t>Income taxes paid/refunded</t>
  </si>
  <si>
    <t>Net cash inflow/outflow from operating activities</t>
  </si>
  <si>
    <t xml:space="preserve">Cash flow from investing activities </t>
  </si>
  <si>
    <t>Payment for property, plant and equipment</t>
  </si>
  <si>
    <t>Payment of software development cost</t>
  </si>
  <si>
    <t>Proceeds from sale of property, plant and equipment</t>
  </si>
  <si>
    <t>Payment for acquisition of subsidiary, net of cash acquired</t>
  </si>
  <si>
    <t>Net cash inflow/outflow from investing activities</t>
  </si>
  <si>
    <t>Cash flow from financing activities</t>
  </si>
  <si>
    <t>Dividend paid to company's shareholder</t>
  </si>
  <si>
    <t>Proceeds from issuance of ordinary shares</t>
  </si>
  <si>
    <t>Principal element of lease payments</t>
  </si>
  <si>
    <t>Interest paid</t>
  </si>
  <si>
    <t>Sale/(purchase) of treasury shares</t>
  </si>
  <si>
    <t>Net cash inflow/outflow from financing activities</t>
  </si>
  <si>
    <t xml:space="preserve">Net increase/(decrease) in cash and cash equivalents </t>
  </si>
  <si>
    <t>Cash and cash equivalents start of the period</t>
  </si>
  <si>
    <t>Effects of exchange rate changes on cash and cash equivalents</t>
  </si>
  <si>
    <t>Cash and cash equivalents end of the period</t>
  </si>
  <si>
    <t>Free cash flow</t>
  </si>
  <si>
    <t>(USD millions)</t>
  </si>
  <si>
    <t>ARR per geo</t>
  </si>
  <si>
    <t>EMEA</t>
  </si>
  <si>
    <t>AMERICAS</t>
  </si>
  <si>
    <t>APAC</t>
  </si>
  <si>
    <t>Total</t>
  </si>
  <si>
    <t>ARR per product</t>
  </si>
  <si>
    <t>Software</t>
  </si>
  <si>
    <t>Service</t>
  </si>
  <si>
    <t>ARR per business area</t>
  </si>
  <si>
    <t>Connected Spaces</t>
  </si>
  <si>
    <t>Secure &amp; Custom</t>
  </si>
  <si>
    <t>Legacy</t>
  </si>
  <si>
    <t>ARR</t>
  </si>
  <si>
    <t>NRR Connected, incl. legacy</t>
  </si>
  <si>
    <t>ARR Last quarter</t>
  </si>
  <si>
    <t>Net new sales</t>
  </si>
  <si>
    <t>Net upsell</t>
  </si>
  <si>
    <t>Churn</t>
  </si>
  <si>
    <t>NRR Secure and Custom</t>
  </si>
  <si>
    <t>NRR total</t>
  </si>
  <si>
    <t>Note: Business Area Other/Legacy incorporated in Connected Spaces from Q1 2025</t>
  </si>
  <si>
    <t>Revenue per product and geography</t>
  </si>
  <si>
    <t>Product</t>
  </si>
  <si>
    <t>Geography</t>
  </si>
  <si>
    <t>Currency</t>
  </si>
  <si>
    <t>Pexip as a service</t>
  </si>
  <si>
    <t>Self-hosted Software</t>
  </si>
  <si>
    <t>All</t>
  </si>
  <si>
    <t>Unit</t>
  </si>
  <si>
    <t>Number of employees</t>
  </si>
  <si>
    <t>#</t>
  </si>
  <si>
    <t>Number of shares issued</t>
  </si>
  <si>
    <t>Number of shares outstanding, fully diluted, average</t>
  </si>
  <si>
    <t xml:space="preserve"> -   </t>
  </si>
  <si>
    <t>(USD 1000)</t>
  </si>
  <si>
    <t>(USD 1.000)</t>
  </si>
  <si>
    <t>USD thousands</t>
  </si>
  <si>
    <t>Adjusted EBITDA</t>
  </si>
  <si>
    <t>Q1 2026</t>
  </si>
  <si>
    <t>LTM</t>
  </si>
  <si>
    <t>Proceeds/repayment from borrowings</t>
  </si>
  <si>
    <t>Cash and money market funds, end of period</t>
  </si>
  <si>
    <t>Q2 2026</t>
  </si>
  <si>
    <t>KPIs</t>
  </si>
  <si>
    <t xml:space="preserve"> Change in trade, other receivables and other assets</t>
  </si>
  <si>
    <t xml:space="preserve"> Change in trade, other payables and contract liabilities</t>
  </si>
  <si>
    <t>Payment/proceeds for financial assets at fair value through profit or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</si>
</sst>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_ * #,##0;_ * \-#,##0;_ * &quot;-&quot;;_ @_ "/>
    <numFmt numFmtId="166" formatCode="#,##0.0"/>
    <numFmt numFmtId="167" formatCode="#,##0\ ;\(#,##0\);"/>
    <numFmt numFmtId="168" formatCode="_ * #,##0_ ;_ * \-#,##0_ ;_ * &quot;-&quot;??_ ;_ @_ "/>
    <numFmt numFmtId="169" formatCode="0.0%"/>
    <numFmt numFmtId="170" formatCode="_-* #,##0_-;\-* #,##0_-;_-* &quot;-&quot;_-;_-@_-"/>
    <numFmt numFmtId="171" formatCode="_-* #,##0.00_-;\-* #,##0.00_-;_-* &quot;-&quot;??_-;_-@_-"/>
    <numFmt numFmtId="172" formatCode="_ * #,##0.00_ ;_ * \-#,##0.00_ ;_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2"/>
      <name val="Times New Roman"/>
      <family val="1"/>
    </font>
    <font>
      <sz val="10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9"/>
      <name val="Tahoma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rgb="FF0A0A0A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80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67" fontId="9" fillId="0" borderId="0">
      <protection locked="0"/>
    </xf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1" fillId="0" borderId="0"/>
    <xf numFmtId="0" fontId="1" fillId="0" borderId="0"/>
    <xf numFmtId="0" fontId="11" fillId="3" borderId="4" applyAlignment="0"/>
    <xf numFmtId="0" fontId="12" fillId="4" borderId="5" applyAlignment="0"/>
    <xf numFmtId="40" fontId="12" fillId="4" borderId="5"/>
    <xf numFmtId="170" fontId="4" fillId="0" borderId="0" applyFont="0" applyFill="0" applyBorder="0" applyAlignment="0" applyProtection="0"/>
    <xf numFmtId="0" fontId="13" fillId="0" borderId="0" applyAlignment="0"/>
    <xf numFmtId="40" fontId="12" fillId="4" borderId="5"/>
    <xf numFmtId="14" fontId="12" fillId="4" borderId="5"/>
    <xf numFmtId="0" fontId="14" fillId="0" borderId="0"/>
    <xf numFmtId="43" fontId="1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3" fontId="0" fillId="0" borderId="0" xfId="0" applyNumberFormat="1"/>
    <xf numFmtId="3" fontId="0" fillId="0" borderId="0" xfId="0" applyNumberFormat="1" applyAlignment="1">
      <alignment vertical="center" wrapText="1"/>
    </xf>
    <xf numFmtId="164" fontId="0" fillId="0" borderId="0" xfId="1" applyNumberFormat="1" applyFont="1"/>
    <xf numFmtId="164" fontId="0" fillId="0" borderId="0" xfId="0" applyNumberFormat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6" fontId="0" fillId="0" borderId="0" xfId="0" applyNumberFormat="1"/>
    <xf numFmtId="0" fontId="5" fillId="0" borderId="2" xfId="0" applyFont="1" applyBorder="1"/>
    <xf numFmtId="0" fontId="0" fillId="0" borderId="2" xfId="0" applyBorder="1"/>
    <xf numFmtId="166" fontId="0" fillId="0" borderId="2" xfId="0" applyNumberFormat="1" applyBorder="1"/>
    <xf numFmtId="0" fontId="0" fillId="0" borderId="0" xfId="0" quotePrefix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164" fontId="0" fillId="0" borderId="2" xfId="1" applyNumberFormat="1" applyFont="1" applyBorder="1"/>
    <xf numFmtId="0" fontId="8" fillId="0" borderId="0" xfId="0" applyFont="1"/>
    <xf numFmtId="0" fontId="4" fillId="0" borderId="1" xfId="0" applyFont="1" applyBorder="1"/>
    <xf numFmtId="0" fontId="2" fillId="0" borderId="1" xfId="0" applyFont="1" applyBorder="1"/>
    <xf numFmtId="0" fontId="7" fillId="0" borderId="1" xfId="5" quotePrefix="1" applyNumberFormat="1" applyFont="1" applyBorder="1" applyAlignment="1" applyProtection="1">
      <alignment horizontal="left"/>
    </xf>
    <xf numFmtId="0" fontId="1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164" fontId="0" fillId="0" borderId="0" xfId="1" applyNumberFormat="1" applyFont="1" applyAlignment="1">
      <alignment vertical="center" wrapText="1"/>
    </xf>
    <xf numFmtId="164" fontId="2" fillId="0" borderId="2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4" fontId="0" fillId="0" borderId="0" xfId="1" applyNumberFormat="1" applyFont="1" applyBorder="1"/>
    <xf numFmtId="0" fontId="6" fillId="0" borderId="0" xfId="6" applyFont="1"/>
    <xf numFmtId="3" fontId="5" fillId="0" borderId="0" xfId="0" applyNumberFormat="1" applyFont="1" applyAlignment="1">
      <alignment vertical="top" wrapText="1"/>
    </xf>
    <xf numFmtId="168" fontId="5" fillId="0" borderId="0" xfId="1" applyNumberFormat="1" applyFont="1" applyFill="1" applyAlignment="1">
      <alignment horizontal="right" wrapText="1"/>
    </xf>
    <xf numFmtId="0" fontId="7" fillId="0" borderId="0" xfId="6"/>
    <xf numFmtId="0" fontId="7" fillId="0" borderId="1" xfId="6" applyBorder="1"/>
    <xf numFmtId="0" fontId="6" fillId="0" borderId="2" xfId="6" applyFont="1" applyBorder="1"/>
    <xf numFmtId="0" fontId="6" fillId="0" borderId="3" xfId="6" applyFont="1" applyBorder="1"/>
    <xf numFmtId="14" fontId="5" fillId="2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horizontal="left" vertical="center" wrapText="1"/>
    </xf>
    <xf numFmtId="3" fontId="7" fillId="0" borderId="0" xfId="7" quotePrefix="1" applyNumberFormat="1" applyFont="1" applyAlignment="1">
      <alignment horizontal="right"/>
    </xf>
    <xf numFmtId="3" fontId="7" fillId="0" borderId="0" xfId="8" applyNumberFormat="1" applyFont="1"/>
    <xf numFmtId="164" fontId="0" fillId="0" borderId="0" xfId="1" applyNumberFormat="1" applyFont="1" applyBorder="1" applyAlignment="1">
      <alignment vertical="center" wrapText="1"/>
    </xf>
    <xf numFmtId="9" fontId="0" fillId="0" borderId="0" xfId="9" applyFont="1"/>
    <xf numFmtId="164" fontId="2" fillId="0" borderId="0" xfId="0" applyNumberFormat="1" applyFont="1"/>
    <xf numFmtId="43" fontId="0" fillId="0" borderId="0" xfId="0" applyNumberFormat="1"/>
    <xf numFmtId="9" fontId="0" fillId="0" borderId="0" xfId="0" applyNumberFormat="1"/>
    <xf numFmtId="169" fontId="0" fillId="0" borderId="0" xfId="0" applyNumberFormat="1"/>
    <xf numFmtId="165" fontId="0" fillId="0" borderId="0" xfId="0" applyNumberFormat="1"/>
    <xf numFmtId="3" fontId="7" fillId="0" borderId="0" xfId="0" applyNumberFormat="1" applyFont="1"/>
    <xf numFmtId="0" fontId="15" fillId="0" borderId="0" xfId="0" applyFont="1"/>
    <xf numFmtId="43" fontId="0" fillId="0" borderId="0" xfId="1" applyFont="1"/>
    <xf numFmtId="0" fontId="16" fillId="0" borderId="0" xfId="0" applyFont="1"/>
    <xf numFmtId="3" fontId="17" fillId="0" borderId="1" xfId="0" applyNumberFormat="1" applyFont="1" applyBorder="1"/>
    <xf numFmtId="0" fontId="18" fillId="0" borderId="0" xfId="0" applyFont="1"/>
    <xf numFmtId="3" fontId="18" fillId="0" borderId="0" xfId="0" applyNumberFormat="1" applyFont="1"/>
    <xf numFmtId="3" fontId="17" fillId="0" borderId="2" xfId="0" applyNumberFormat="1" applyFont="1" applyBorder="1"/>
    <xf numFmtId="0" fontId="17" fillId="0" borderId="2" xfId="0" applyFont="1" applyBorder="1"/>
    <xf numFmtId="3" fontId="17" fillId="0" borderId="3" xfId="0" applyNumberFormat="1" applyFont="1" applyBorder="1"/>
    <xf numFmtId="0" fontId="5" fillId="0" borderId="0" xfId="0" applyFont="1" applyAlignment="1">
      <alignment horizontal="right"/>
    </xf>
    <xf numFmtId="3" fontId="2" fillId="0" borderId="0" xfId="0" applyNumberFormat="1" applyFont="1"/>
    <xf numFmtId="165" fontId="4" fillId="0" borderId="0" xfId="10" applyNumberFormat="1" applyFont="1" applyFill="1" applyAlignment="1">
      <alignment horizontal="right"/>
    </xf>
    <xf numFmtId="164" fontId="1" fillId="0" borderId="0" xfId="37" applyNumberFormat="1"/>
    <xf numFmtId="43" fontId="1" fillId="0" borderId="0" xfId="37" applyNumberFormat="1"/>
    <xf numFmtId="9" fontId="18" fillId="0" borderId="0" xfId="9" applyFont="1"/>
    <xf numFmtId="9" fontId="0" fillId="0" borderId="0" xfId="9" applyFont="1" applyFill="1" applyBorder="1"/>
  </cellXfs>
  <cellStyles count="38">
    <cellStyle name="Comma" xfId="1" builtinId="3"/>
    <cellStyle name="Comma [0] 2" xfId="25" xr:uid="{B6C13C4A-7CCD-4D04-B593-9A6B4BFBF77D}"/>
    <cellStyle name="Comma 2" xfId="16" xr:uid="{9AA1726A-A292-4BB4-85E1-B2F1C38DC5BA}"/>
    <cellStyle name="Comma 2 2" xfId="34" xr:uid="{42F99141-76C1-4C24-A414-B4AFE492E35A}"/>
    <cellStyle name="Comma 3" xfId="4" xr:uid="{1E032E6B-0BA3-43EC-AACB-DFF8F93C67E7}"/>
    <cellStyle name="Comma 3 2" xfId="19" xr:uid="{05A02281-A1F6-4A12-948E-9ADB8CE627AF}"/>
    <cellStyle name="Comma 3 3" xfId="32" xr:uid="{B00300B4-A938-4FC9-ACC2-83419FD02A34}"/>
    <cellStyle name="Comma 4" xfId="10" xr:uid="{852378F1-BC47-4724-99F9-7D3DEA0B8A46}"/>
    <cellStyle name="Comma 4 2" xfId="13" xr:uid="{534427C9-A3C5-48F4-89DA-62BAFD4BADB8}"/>
    <cellStyle name="Comma 5" xfId="12" xr:uid="{20C4913D-D516-4342-8251-1527AB4276B1}"/>
    <cellStyle name="Comma 8" xfId="30" xr:uid="{45395A81-E2E9-4DA4-A808-4E929CC49D6A}"/>
    <cellStyle name="Komma 11 2 2" xfId="11" xr:uid="{BC6B2658-A9A4-4317-91CD-C6E41FC4450E}"/>
    <cellStyle name="Normal" xfId="0" builtinId="0"/>
    <cellStyle name="Normal 10 3" xfId="6" xr:uid="{1BAE5BF8-5709-4D52-8C94-B43C19E6B6DB}"/>
    <cellStyle name="Normal 11 2 2 7" xfId="15" xr:uid="{B5203B68-B215-47C3-ADF4-01ACFCE1EEBF}"/>
    <cellStyle name="Normal 11 2 2 7 2" xfId="20" xr:uid="{7784EBCC-0F0C-4A34-A0A6-75B821F31364}"/>
    <cellStyle name="Normal 11 2 2 7 3" xfId="36" xr:uid="{596F0D37-DD05-4B38-9CEF-898A3B137A60}"/>
    <cellStyle name="Normal 2" xfId="2" xr:uid="{FD765548-73C5-47DF-9F22-0C5AF679B80D}"/>
    <cellStyle name="Normal 2 2" xfId="3" xr:uid="{9AD3C180-AF14-471A-89CA-67BBAB9C3944}"/>
    <cellStyle name="Normal 2 3" xfId="18" xr:uid="{BA8CABB6-205D-4A8E-A9E8-85909A198760}"/>
    <cellStyle name="Normal 21 3" xfId="8" xr:uid="{E425B601-4674-4724-9A80-18535C001FD5}"/>
    <cellStyle name="Normal 21 3 2" xfId="21" xr:uid="{72C9F23B-A71E-4734-B58C-C15D1C1CFEDC}"/>
    <cellStyle name="Normal 21 4" xfId="7" xr:uid="{D768145E-A56E-420D-AE2F-A7A51573C90B}"/>
    <cellStyle name="Normal 3" xfId="26" xr:uid="{90B59221-6742-4C34-BB3F-E6D1B52C86C7}"/>
    <cellStyle name="Normal 3 2" xfId="35" xr:uid="{8D4C8810-E2E6-465C-887E-EAFDCDDBE2A6}"/>
    <cellStyle name="Normal 31" xfId="31" xr:uid="{B4CF7C8C-485E-49CB-BA35-D4F8E725ECE3}"/>
    <cellStyle name="Normal 4" xfId="29" xr:uid="{85B8A3E4-E6C3-425A-AB62-E2476AF0FE78}"/>
    <cellStyle name="Normal 5" xfId="37" xr:uid="{4D493B4E-8BFE-4E5B-A30B-3B22F9C92CC2}"/>
    <cellStyle name="Normal 6" xfId="33" xr:uid="{7CA7BB68-AC8D-4738-9232-13B168ACB28C}"/>
    <cellStyle name="Normal_REGNSKAP" xfId="5" xr:uid="{7A0657CC-8E42-47F0-B248-76454BD0CF18}"/>
    <cellStyle name="Percent" xfId="9" builtinId="5"/>
    <cellStyle name="Percent 2" xfId="14" xr:uid="{5C4AB882-9C7C-47D5-8D6A-61578D0561D5}"/>
    <cellStyle name="Percent 3" xfId="17" xr:uid="{CACA034B-3242-43C2-B65E-1C35FF3A2D38}"/>
    <cellStyle name="Style 2" xfId="22" xr:uid="{94F1765D-2564-40CF-83A2-C83B4952EF50}"/>
    <cellStyle name="Style 3" xfId="23" xr:uid="{F1CB884B-56AE-44DC-8320-95E0E28537E4}"/>
    <cellStyle name="Style 4" xfId="24" xr:uid="{F9B85BAD-1BF9-424C-B6EA-0F22850A4FD5}"/>
    <cellStyle name="Style 4 2" xfId="28" xr:uid="{0C02032A-9268-4178-B786-389961212DF5}"/>
    <cellStyle name="Style 5" xfId="27" xr:uid="{918119A0-1067-496D-BB16-F3397DF787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304800</xdr:colOff>
      <xdr:row>2</xdr:row>
      <xdr:rowOff>114300</xdr:rowOff>
    </xdr:to>
    <xdr:sp macro="" textlink="">
      <xdr:nvSpPr>
        <xdr:cNvPr id="5121" name="AutoShape 1" descr="Azure Government Secret accredited at DoD IL6, ICD 503 with IaaS and PaaS |  Microsoft Azure Blog">
          <a:extLst>
            <a:ext uri="{FF2B5EF4-FFF2-40B4-BE49-F238E27FC236}">
              <a16:creationId xmlns:a16="http://schemas.microsoft.com/office/drawing/2014/main" id="{67FD3BA4-0B9E-8FF3-57BB-FC315F60B89F}"/>
            </a:ext>
          </a:extLst>
        </xdr:cNvPr>
        <xdr:cNvSpPr>
          <a:spLocks noChangeAspect="1" noChangeArrowheads="1"/>
        </xdr:cNvSpPr>
      </xdr:nvSpPr>
      <xdr:spPr bwMode="auto">
        <a:xfrm>
          <a:off x="7439025" y="3590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\OKONOMI\YEAR%202002\GROUP\GRCONS4Q2002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Thorstein/Downloads/161231%20Excel%20Balance%20Sheet%202016Q4.xls" TargetMode="External"/><Relationship Id="rId1" Type="http://schemas.openxmlformats.org/officeDocument/2006/relationships/externalLinkPath" Target="/Users/Thorstein/Downloads/161231%20Excel%20Balance%20Sheet%202016Q4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Finance/Shared%20Documents/PexFinance/Regnskap/2022/Monthly%20Reporting/09%20Sep/2022-09_Group_Consolidation%20v6%20final%20%20v%2011.11.2022%20(updated%20with%20missing%20link%20in%20BS).xlsx" TargetMode="External"/><Relationship Id="rId2" Type="http://schemas.openxmlformats.org/officeDocument/2006/relationships/externalLinkPath" Target="https://pexipasoslo.sharepoint.com/sites/Finance/Shared%20Documents/PexFinance/Regnskap/2022/Monthly%20Reporting/09%20Sep/2022-09_Group_Consolidation%20v6%20final%20%20v%2011.11.2022%20(updated%20with%20missing%20link%20in%20BS).xlsx" TargetMode="External"/><Relationship Id="rId1" Type="http://schemas.openxmlformats.org/officeDocument/2006/relationships/externalLinkPath" Target="/sites/Finance/Shared%20Documents/PexFinance/Regnskap/2022/Monthly%20Reporting/09%20Sep/2022-09_Group_Consolidation%20v6%20final%20%20v%2011.11.2022%20(updated%20with%20missing%20link%20in%20BS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elnur.novruzov/AppData/Local/Microsoft/Windows/INetCache/Content.Outlook/NYMTK0RV/Copy%20of%20Budget2022_v6%20.1%20Incl%202026%20Used%20for%20Impairment%20testing%20Sep21%20(002).xlsx" TargetMode="External"/><Relationship Id="rId1" Type="http://schemas.openxmlformats.org/officeDocument/2006/relationships/externalLinkPath" Target="/Users/elnur.novruzov/AppData/Local/Microsoft/Windows/INetCache/Content.Outlook/NYMTK0RV/Copy%20of%20Budget2022_v6%20.1%20Incl%202026%20Used%20for%20Impairment%20testing%20Sep21%20(00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noask-sfi001\finance\FINANCE\OKONOMI\YEAR%202002\BUSA\Yearend%20Reporting%20Model%202002%20-%20TLR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elnur.novruzov/Dropbox%20(Pexip)/PexFinance/Regnskap/2021/Annual%20Reporting/Noter%202021/Note%2020%20-%20Reconciliation%20for%20liabilities%20arising%20from%20financing%20activities.xlsx" TargetMode="External"/><Relationship Id="rId1" Type="http://schemas.openxmlformats.org/officeDocument/2006/relationships/externalLinkPath" Target="/Users/elnur.novruzov/Dropbox%20(Pexip)/PexFinance/Regnskap/2021/Annual%20Reporting/Noter%202021/Note%2020%20-%20Reconciliation%20for%20liabilities%20arising%20from%20financing%20activities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Morten/Documents/Blueway/Noter%20IFRS%20Blueway%202010%20versjon%207.xlsx" TargetMode="External"/><Relationship Id="rId1" Type="http://schemas.openxmlformats.org/officeDocument/2006/relationships/externalLinkPath" Target="/Users/Morten/Documents/Blueway/Noter%20IFRS%20Blueway%202010%20versjon%207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Finance/Shared%20Documents/General/Business%20plan/2021%20Operating%20Model/Pexip%20Model_vWIP%20Q2'20_v1.xlsx" TargetMode="External"/><Relationship Id="rId1" Type="http://schemas.openxmlformats.org/officeDocument/2006/relationships/externalLinkPath" Target="/sites/Finance/Shared%20Documents/General/Business%20plan/2021%20Operating%20Model/Pexip%20Model_vWIP%20Q2'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Rates"/>
      <sheetName val="ABC Prof&amp;Bal"/>
      <sheetName val="Oppsum"/>
      <sheetName val="Elim Group"/>
      <sheetName val="Elim"/>
      <sheetName val="Change"/>
      <sheetName val="EK"/>
      <sheetName val="Segment"/>
      <sheetName val="Segment2"/>
      <sheetName val="Goodw"/>
      <sheetName val="Saldobal"/>
      <sheetName val="ABC Prof_B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cap"/>
      <sheetName val="Detail-Eng"/>
      <sheetName val="161231"/>
      <sheetName val="160930"/>
      <sheetName val="160630"/>
      <sheetName val="160331"/>
      <sheetName val="151231"/>
    </sheetNames>
    <sheetDataSet>
      <sheetData sheetId="0" refreshError="1"/>
      <sheetData sheetId="1" refreshError="1"/>
      <sheetData sheetId="2">
        <row r="6">
          <cell r="B6">
            <v>10130000</v>
          </cell>
          <cell r="C6" t="str">
            <v>CAPITAL SOCIAL</v>
          </cell>
          <cell r="D6">
            <v>0</v>
          </cell>
          <cell r="E6">
            <v>636155</v>
          </cell>
          <cell r="F6">
            <v>0</v>
          </cell>
          <cell r="G6">
            <v>636155</v>
          </cell>
          <cell r="H6">
            <v>636155</v>
          </cell>
        </row>
        <row r="7">
          <cell r="B7">
            <v>10410000</v>
          </cell>
          <cell r="C7" t="str">
            <v>PRIMES D'EMISSION</v>
          </cell>
          <cell r="D7">
            <v>3462330.62</v>
          </cell>
          <cell r="E7">
            <v>3462330.62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10420000</v>
          </cell>
          <cell r="C8" t="str">
            <v>PRIME EMISSION AGE11/5/4</v>
          </cell>
          <cell r="D8">
            <v>1550000</v>
          </cell>
          <cell r="E8">
            <v>1550000</v>
          </cell>
          <cell r="F8">
            <v>0</v>
          </cell>
          <cell r="G8">
            <v>0</v>
          </cell>
          <cell r="H8">
            <v>0</v>
          </cell>
        </row>
        <row r="9">
          <cell r="B9">
            <v>11000000</v>
          </cell>
          <cell r="C9" t="str">
            <v>REPORT A NOUVEAU CREDITEUR</v>
          </cell>
          <cell r="D9">
            <v>500000</v>
          </cell>
          <cell r="E9">
            <v>775767.52</v>
          </cell>
          <cell r="F9">
            <v>0</v>
          </cell>
          <cell r="G9">
            <v>275767.52</v>
          </cell>
          <cell r="H9">
            <v>275767.52</v>
          </cell>
        </row>
        <row r="10">
          <cell r="B10">
            <v>11900000</v>
          </cell>
          <cell r="C10" t="str">
            <v>REPORT A NOUVEAU DEBITEU</v>
          </cell>
          <cell r="D10">
            <v>5298018.8899999997</v>
          </cell>
          <cell r="E10">
            <v>5298018.8899999997</v>
          </cell>
          <cell r="F10">
            <v>0</v>
          </cell>
          <cell r="G10">
            <v>0</v>
          </cell>
          <cell r="H10">
            <v>0</v>
          </cell>
        </row>
        <row r="11">
          <cell r="B11">
            <v>12000000</v>
          </cell>
          <cell r="C11" t="str">
            <v>RESULTAT EXERCICE</v>
          </cell>
          <cell r="D11">
            <v>285688.27</v>
          </cell>
          <cell r="E11">
            <v>285688.27</v>
          </cell>
          <cell r="F11">
            <v>0</v>
          </cell>
          <cell r="G11">
            <v>0</v>
          </cell>
          <cell r="H11">
            <v>0</v>
          </cell>
        </row>
        <row r="12">
          <cell r="B12">
            <v>15180000</v>
          </cell>
          <cell r="C12" t="str">
            <v>AUTRES PROVISIONS POUR RISQUES</v>
          </cell>
          <cell r="D12">
            <v>7000</v>
          </cell>
          <cell r="E12">
            <v>7000</v>
          </cell>
          <cell r="F12">
            <v>0</v>
          </cell>
          <cell r="G12">
            <v>0</v>
          </cell>
          <cell r="H12">
            <v>0</v>
          </cell>
        </row>
        <row r="13">
          <cell r="B13">
            <v>20500000</v>
          </cell>
          <cell r="C13" t="str">
            <v>BREVETS MARQUES LOGICIEL</v>
          </cell>
          <cell r="D13">
            <v>14268.29</v>
          </cell>
          <cell r="E13">
            <v>0</v>
          </cell>
          <cell r="F13">
            <v>14268.29</v>
          </cell>
          <cell r="G13">
            <v>0</v>
          </cell>
          <cell r="H13">
            <v>-14268.29</v>
          </cell>
        </row>
        <row r="14">
          <cell r="B14">
            <v>21350000</v>
          </cell>
          <cell r="C14" t="str">
            <v>INSTAL GENERAL AGENCEMEN</v>
          </cell>
          <cell r="D14">
            <v>9630.56</v>
          </cell>
          <cell r="E14">
            <v>0</v>
          </cell>
          <cell r="F14">
            <v>9630.56</v>
          </cell>
          <cell r="G14">
            <v>0</v>
          </cell>
          <cell r="H14">
            <v>-9630.56</v>
          </cell>
        </row>
        <row r="15">
          <cell r="B15">
            <v>21830000</v>
          </cell>
          <cell r="C15" t="str">
            <v>MAT. BUREAU ET INFORMATI</v>
          </cell>
          <cell r="D15">
            <v>40284.83</v>
          </cell>
          <cell r="E15">
            <v>0</v>
          </cell>
          <cell r="F15">
            <v>40284.83</v>
          </cell>
          <cell r="G15">
            <v>0</v>
          </cell>
          <cell r="H15">
            <v>-40284.83</v>
          </cell>
        </row>
        <row r="16">
          <cell r="B16">
            <v>21840000</v>
          </cell>
          <cell r="C16" t="str">
            <v>MOBILIER</v>
          </cell>
          <cell r="D16">
            <v>4083.26</v>
          </cell>
          <cell r="E16">
            <v>910.1</v>
          </cell>
          <cell r="F16">
            <v>3173.16</v>
          </cell>
          <cell r="G16">
            <v>0</v>
          </cell>
          <cell r="H16">
            <v>-3173.16</v>
          </cell>
        </row>
        <row r="17">
          <cell r="B17">
            <v>26100000</v>
          </cell>
          <cell r="C17" t="str">
            <v>TITRES DE PARTICIPATION</v>
          </cell>
          <cell r="D17">
            <v>13727.5</v>
          </cell>
          <cell r="E17">
            <v>13727.5</v>
          </cell>
          <cell r="F17">
            <v>0</v>
          </cell>
          <cell r="G17">
            <v>0</v>
          </cell>
          <cell r="H17">
            <v>0</v>
          </cell>
        </row>
        <row r="18">
          <cell r="B18">
            <v>26710000</v>
          </cell>
          <cell r="C18" t="str">
            <v>CREANCES RATTACHEES A PA</v>
          </cell>
          <cell r="D18">
            <v>306555.96000000002</v>
          </cell>
          <cell r="E18">
            <v>306555.96000000002</v>
          </cell>
          <cell r="F18">
            <v>0</v>
          </cell>
          <cell r="G18">
            <v>0</v>
          </cell>
          <cell r="H18">
            <v>0</v>
          </cell>
        </row>
        <row r="19">
          <cell r="B19">
            <v>27430000</v>
          </cell>
          <cell r="C19" t="str">
            <v>PRET GARY HACCOUN</v>
          </cell>
          <cell r="D19">
            <v>10053.540000000001</v>
          </cell>
          <cell r="E19">
            <v>1974.56</v>
          </cell>
          <cell r="F19">
            <v>8078.98</v>
          </cell>
          <cell r="G19">
            <v>0</v>
          </cell>
          <cell r="H19">
            <v>-8078.98</v>
          </cell>
        </row>
        <row r="20">
          <cell r="B20">
            <v>27560000</v>
          </cell>
          <cell r="C20" t="str">
            <v>CAUTION LOISELET</v>
          </cell>
          <cell r="D20">
            <v>22678.93</v>
          </cell>
          <cell r="E20">
            <v>0</v>
          </cell>
          <cell r="F20">
            <v>22678.93</v>
          </cell>
          <cell r="G20">
            <v>0</v>
          </cell>
          <cell r="H20">
            <v>-22678.93</v>
          </cell>
        </row>
        <row r="21">
          <cell r="B21">
            <v>27570000</v>
          </cell>
          <cell r="C21" t="str">
            <v>CAUTION OVH</v>
          </cell>
          <cell r="D21">
            <v>1915</v>
          </cell>
          <cell r="E21">
            <v>0</v>
          </cell>
          <cell r="F21">
            <v>1915</v>
          </cell>
          <cell r="G21">
            <v>0</v>
          </cell>
          <cell r="H21">
            <v>-1915</v>
          </cell>
        </row>
        <row r="22">
          <cell r="B22">
            <v>28050000</v>
          </cell>
          <cell r="C22" t="str">
            <v>AMORT LOGICIELS</v>
          </cell>
          <cell r="D22">
            <v>0</v>
          </cell>
          <cell r="E22">
            <v>10479.34</v>
          </cell>
          <cell r="F22">
            <v>0</v>
          </cell>
          <cell r="G22">
            <v>10479.34</v>
          </cell>
          <cell r="H22">
            <v>10479.34</v>
          </cell>
        </row>
        <row r="23">
          <cell r="B23">
            <v>28135000</v>
          </cell>
          <cell r="C23" t="str">
            <v>AMORT INSTAL GENE</v>
          </cell>
          <cell r="D23">
            <v>0</v>
          </cell>
          <cell r="E23">
            <v>7877.75</v>
          </cell>
          <cell r="F23">
            <v>0</v>
          </cell>
          <cell r="G23">
            <v>7877.75</v>
          </cell>
          <cell r="H23">
            <v>7877.75</v>
          </cell>
        </row>
        <row r="24">
          <cell r="B24">
            <v>28183000</v>
          </cell>
          <cell r="C24" t="str">
            <v>AMORT MAT. BUREAU INFO</v>
          </cell>
          <cell r="D24">
            <v>0</v>
          </cell>
          <cell r="E24">
            <v>32976.269999999997</v>
          </cell>
          <cell r="F24">
            <v>0</v>
          </cell>
          <cell r="G24">
            <v>32976.269999999997</v>
          </cell>
          <cell r="H24">
            <v>32976.269999999997</v>
          </cell>
        </row>
        <row r="25">
          <cell r="B25">
            <v>28184000</v>
          </cell>
          <cell r="C25" t="str">
            <v>AMORT MOBILIER</v>
          </cell>
          <cell r="D25">
            <v>910.1</v>
          </cell>
          <cell r="E25">
            <v>1993.64</v>
          </cell>
          <cell r="F25">
            <v>0</v>
          </cell>
          <cell r="G25">
            <v>1083.54</v>
          </cell>
          <cell r="H25">
            <v>1083.54</v>
          </cell>
        </row>
        <row r="26">
          <cell r="B26">
            <v>29610000</v>
          </cell>
          <cell r="C26" t="str">
            <v>PROVISION DEPRECIAT.TITRES</v>
          </cell>
          <cell r="D26">
            <v>13727.5</v>
          </cell>
          <cell r="E26">
            <v>13727.5</v>
          </cell>
          <cell r="F26">
            <v>0</v>
          </cell>
          <cell r="G26">
            <v>0</v>
          </cell>
          <cell r="H26">
            <v>0</v>
          </cell>
        </row>
        <row r="27">
          <cell r="B27">
            <v>29670000</v>
          </cell>
          <cell r="C27" t="str">
            <v>PROV.CREANCES RATT.PARTICIPAT.</v>
          </cell>
          <cell r="D27">
            <v>278300.21999999997</v>
          </cell>
          <cell r="E27">
            <v>278300.21999999997</v>
          </cell>
          <cell r="F27">
            <v>0</v>
          </cell>
          <cell r="G27">
            <v>0</v>
          </cell>
          <cell r="H27">
            <v>0</v>
          </cell>
        </row>
        <row r="28">
          <cell r="B28">
            <v>40100000</v>
          </cell>
          <cell r="C28" t="str">
            <v>FOURNISSEURS</v>
          </cell>
          <cell r="D28">
            <v>951081.96</v>
          </cell>
          <cell r="E28">
            <v>975316.93</v>
          </cell>
          <cell r="F28">
            <v>2364.3000000000002</v>
          </cell>
          <cell r="G28">
            <v>26599.27</v>
          </cell>
          <cell r="H28">
            <v>24234.97</v>
          </cell>
        </row>
        <row r="29">
          <cell r="B29">
            <v>40810000</v>
          </cell>
          <cell r="C29" t="str">
            <v>FOURNISSEURS FNP</v>
          </cell>
          <cell r="D29">
            <v>31116.21</v>
          </cell>
          <cell r="E29">
            <v>138244.21</v>
          </cell>
          <cell r="F29">
            <v>0</v>
          </cell>
          <cell r="G29">
            <v>107128</v>
          </cell>
          <cell r="H29">
            <v>107128</v>
          </cell>
        </row>
        <row r="30">
          <cell r="B30">
            <v>40910000</v>
          </cell>
          <cell r="C30" t="str">
            <v>FRS AVANCES ET ACOMPTES</v>
          </cell>
          <cell r="D30">
            <v>4970.63</v>
          </cell>
          <cell r="E30">
            <v>4449.82</v>
          </cell>
          <cell r="F30">
            <v>520.80999999999995</v>
          </cell>
          <cell r="G30">
            <v>0</v>
          </cell>
          <cell r="H30">
            <v>-520.80999999999995</v>
          </cell>
        </row>
        <row r="31">
          <cell r="B31">
            <v>40970000</v>
          </cell>
          <cell r="C31" t="str">
            <v>FRS AVOIRS A RECEVOIR</v>
          </cell>
          <cell r="D31">
            <v>43548</v>
          </cell>
          <cell r="E31">
            <v>8300</v>
          </cell>
          <cell r="F31">
            <v>35248</v>
          </cell>
          <cell r="G31">
            <v>0</v>
          </cell>
          <cell r="H31">
            <v>-35248</v>
          </cell>
        </row>
        <row r="32">
          <cell r="B32">
            <v>41100000</v>
          </cell>
          <cell r="C32" t="str">
            <v>CLIENTS</v>
          </cell>
          <cell r="D32">
            <v>2657178.6</v>
          </cell>
          <cell r="E32">
            <v>2239703.9</v>
          </cell>
          <cell r="F32">
            <v>417474.7</v>
          </cell>
          <cell r="G32">
            <v>0</v>
          </cell>
          <cell r="H32">
            <v>-417474.7</v>
          </cell>
        </row>
        <row r="33">
          <cell r="B33">
            <v>41600100</v>
          </cell>
          <cell r="C33" t="str">
            <v>CLIENT DOUTEUX OPALE</v>
          </cell>
          <cell r="D33">
            <v>3616.7</v>
          </cell>
          <cell r="E33">
            <v>3616.7</v>
          </cell>
          <cell r="F33">
            <v>0</v>
          </cell>
          <cell r="G33">
            <v>0</v>
          </cell>
          <cell r="H33">
            <v>0</v>
          </cell>
        </row>
        <row r="34">
          <cell r="B34">
            <v>41600200</v>
          </cell>
          <cell r="C34" t="str">
            <v>CLIENT DOUTEUX TRADER FORCE</v>
          </cell>
          <cell r="D34">
            <v>9615.2999999999993</v>
          </cell>
          <cell r="E34">
            <v>2395.38</v>
          </cell>
          <cell r="F34">
            <v>7219.92</v>
          </cell>
          <cell r="G34">
            <v>0</v>
          </cell>
          <cell r="H34">
            <v>-7219.92</v>
          </cell>
        </row>
        <row r="35">
          <cell r="B35">
            <v>41600600</v>
          </cell>
          <cell r="C35" t="str">
            <v>CLIENTS DOUTEUX GRANT THORTON</v>
          </cell>
          <cell r="D35">
            <v>11502.36</v>
          </cell>
          <cell r="E35">
            <v>11502.36</v>
          </cell>
          <cell r="F35">
            <v>0</v>
          </cell>
          <cell r="G35">
            <v>0</v>
          </cell>
          <cell r="H35">
            <v>0</v>
          </cell>
        </row>
        <row r="36">
          <cell r="B36">
            <v>41600800</v>
          </cell>
          <cell r="C36" t="str">
            <v>CLTS DOUTEUX TAXGROUP FINANCE</v>
          </cell>
          <cell r="D36">
            <v>4052</v>
          </cell>
          <cell r="E36">
            <v>0</v>
          </cell>
          <cell r="F36">
            <v>4052</v>
          </cell>
          <cell r="G36">
            <v>0</v>
          </cell>
          <cell r="H36">
            <v>-4052</v>
          </cell>
        </row>
        <row r="37">
          <cell r="B37">
            <v>41600900</v>
          </cell>
          <cell r="C37" t="str">
            <v>CLTS DOUTEUX EMERGING MARKETS</v>
          </cell>
          <cell r="D37">
            <v>3040</v>
          </cell>
          <cell r="E37">
            <v>0</v>
          </cell>
          <cell r="F37">
            <v>3040</v>
          </cell>
          <cell r="G37">
            <v>0</v>
          </cell>
          <cell r="H37">
            <v>-3040</v>
          </cell>
        </row>
        <row r="38">
          <cell r="B38">
            <v>41601100</v>
          </cell>
          <cell r="C38" t="str">
            <v>CLTS DOUTEUX LIONROCK CAPITAL</v>
          </cell>
          <cell r="D38">
            <v>9004.57</v>
          </cell>
          <cell r="E38">
            <v>0</v>
          </cell>
          <cell r="F38">
            <v>9004.57</v>
          </cell>
          <cell r="G38">
            <v>0</v>
          </cell>
          <cell r="H38">
            <v>-9004.57</v>
          </cell>
        </row>
        <row r="39">
          <cell r="B39">
            <v>41601200</v>
          </cell>
          <cell r="C39" t="str">
            <v>CLTS DOUTEUX INVICEM</v>
          </cell>
          <cell r="D39">
            <v>3661.2</v>
          </cell>
          <cell r="E39">
            <v>0</v>
          </cell>
          <cell r="F39">
            <v>3661.2</v>
          </cell>
          <cell r="G39">
            <v>0</v>
          </cell>
          <cell r="H39">
            <v>-3661.2</v>
          </cell>
        </row>
        <row r="40">
          <cell r="B40">
            <v>41810000</v>
          </cell>
          <cell r="C40" t="str">
            <v>CLT FAC A ETABLIR</v>
          </cell>
          <cell r="D40">
            <v>147170</v>
          </cell>
          <cell r="E40">
            <v>74885</v>
          </cell>
          <cell r="F40">
            <v>72285</v>
          </cell>
          <cell r="G40">
            <v>0</v>
          </cell>
          <cell r="H40">
            <v>-72285</v>
          </cell>
        </row>
        <row r="41">
          <cell r="B41">
            <v>41970000</v>
          </cell>
          <cell r="C41" t="str">
            <v>CLTS AVOIRS A ETABLIR</v>
          </cell>
          <cell r="D41">
            <v>691</v>
          </cell>
          <cell r="E41">
            <v>2336.19</v>
          </cell>
          <cell r="F41">
            <v>0</v>
          </cell>
          <cell r="G41">
            <v>1645.19</v>
          </cell>
          <cell r="H41">
            <v>1645.19</v>
          </cell>
        </row>
        <row r="42">
          <cell r="B42">
            <v>42107000</v>
          </cell>
          <cell r="C42" t="str">
            <v>SAL. SZWAGIER WILLIAM</v>
          </cell>
          <cell r="D42">
            <v>70681.75</v>
          </cell>
          <cell r="E42">
            <v>70681.75</v>
          </cell>
          <cell r="F42">
            <v>0</v>
          </cell>
          <cell r="G42">
            <v>0</v>
          </cell>
          <cell r="H42">
            <v>0</v>
          </cell>
        </row>
        <row r="43">
          <cell r="B43">
            <v>42115000</v>
          </cell>
          <cell r="C43" t="str">
            <v>SAL. NAHUM Vincent</v>
          </cell>
          <cell r="D43">
            <v>78773.36</v>
          </cell>
          <cell r="E43">
            <v>78773.36</v>
          </cell>
          <cell r="F43">
            <v>0</v>
          </cell>
          <cell r="G43">
            <v>0</v>
          </cell>
          <cell r="H43">
            <v>0</v>
          </cell>
        </row>
        <row r="44">
          <cell r="B44">
            <v>42124000</v>
          </cell>
          <cell r="C44" t="str">
            <v>SAL. LIOUZAS HELENE</v>
          </cell>
          <cell r="D44">
            <v>33743.9</v>
          </cell>
          <cell r="E44">
            <v>33743.9</v>
          </cell>
          <cell r="F44">
            <v>0</v>
          </cell>
          <cell r="G44">
            <v>0</v>
          </cell>
          <cell r="H44">
            <v>0</v>
          </cell>
        </row>
        <row r="45">
          <cell r="B45">
            <v>42134000</v>
          </cell>
          <cell r="C45" t="str">
            <v>SAL. PERRET ALAIN</v>
          </cell>
          <cell r="D45">
            <v>32916.43</v>
          </cell>
          <cell r="E45">
            <v>32916.43</v>
          </cell>
          <cell r="F45">
            <v>0</v>
          </cell>
          <cell r="G45">
            <v>0</v>
          </cell>
          <cell r="H45">
            <v>0</v>
          </cell>
        </row>
        <row r="46">
          <cell r="B46">
            <v>42139000</v>
          </cell>
          <cell r="C46" t="str">
            <v>SAL.DALGER PHILIPPE</v>
          </cell>
          <cell r="D46">
            <v>85467.51</v>
          </cell>
          <cell r="E46">
            <v>85467.51</v>
          </cell>
          <cell r="F46">
            <v>0</v>
          </cell>
          <cell r="G46">
            <v>0</v>
          </cell>
          <cell r="H46">
            <v>0</v>
          </cell>
        </row>
        <row r="47">
          <cell r="B47">
            <v>42148000</v>
          </cell>
          <cell r="C47" t="str">
            <v>SAL. GRAUER FLORENT</v>
          </cell>
          <cell r="D47">
            <v>68460.53</v>
          </cell>
          <cell r="E47">
            <v>68460.53</v>
          </cell>
          <cell r="F47">
            <v>0</v>
          </cell>
          <cell r="G47">
            <v>0</v>
          </cell>
          <cell r="H47">
            <v>0</v>
          </cell>
        </row>
        <row r="48">
          <cell r="B48">
            <v>42150000</v>
          </cell>
          <cell r="C48" t="str">
            <v>SALAIRE MONEY CAROLINE</v>
          </cell>
          <cell r="D48">
            <v>32815.85</v>
          </cell>
          <cell r="E48">
            <v>32815.85</v>
          </cell>
          <cell r="F48">
            <v>0</v>
          </cell>
          <cell r="G48">
            <v>0</v>
          </cell>
          <cell r="H48">
            <v>0</v>
          </cell>
        </row>
        <row r="49">
          <cell r="B49">
            <v>42158000</v>
          </cell>
          <cell r="C49" t="str">
            <v>SAL. HACCOUN DAN</v>
          </cell>
          <cell r="D49">
            <v>37004.39</v>
          </cell>
          <cell r="E49">
            <v>37004.39</v>
          </cell>
          <cell r="F49">
            <v>0</v>
          </cell>
          <cell r="G49">
            <v>0</v>
          </cell>
          <cell r="H49">
            <v>0</v>
          </cell>
        </row>
        <row r="50">
          <cell r="B50">
            <v>42196600</v>
          </cell>
          <cell r="C50" t="str">
            <v>SAL. HACOUN GARY</v>
          </cell>
          <cell r="D50">
            <v>39327.56</v>
          </cell>
          <cell r="E50">
            <v>39327.56</v>
          </cell>
          <cell r="F50">
            <v>0</v>
          </cell>
          <cell r="G50">
            <v>0</v>
          </cell>
          <cell r="H50">
            <v>0</v>
          </cell>
        </row>
        <row r="51">
          <cell r="B51">
            <v>42197000</v>
          </cell>
          <cell r="C51" t="str">
            <v>SAL. CONSTANT AMAURY</v>
          </cell>
          <cell r="D51">
            <v>26092.82</v>
          </cell>
          <cell r="E51">
            <v>26092.82</v>
          </cell>
          <cell r="F51">
            <v>0</v>
          </cell>
          <cell r="G51">
            <v>0</v>
          </cell>
          <cell r="H51">
            <v>0</v>
          </cell>
        </row>
        <row r="52">
          <cell r="B52">
            <v>42197100</v>
          </cell>
          <cell r="C52" t="str">
            <v>SAL. MOHAN ALEXIS</v>
          </cell>
          <cell r="D52">
            <v>10965.51</v>
          </cell>
          <cell r="E52">
            <v>10965.51</v>
          </cell>
          <cell r="F52">
            <v>0</v>
          </cell>
          <cell r="G52">
            <v>0</v>
          </cell>
          <cell r="H52">
            <v>0</v>
          </cell>
        </row>
        <row r="53">
          <cell r="B53">
            <v>42197300</v>
          </cell>
          <cell r="C53" t="str">
            <v>SAL. HRISTOVA STANKA</v>
          </cell>
          <cell r="D53">
            <v>29424.45</v>
          </cell>
          <cell r="E53">
            <v>29424.45</v>
          </cell>
          <cell r="F53">
            <v>0</v>
          </cell>
          <cell r="G53">
            <v>0</v>
          </cell>
          <cell r="H53">
            <v>0</v>
          </cell>
        </row>
        <row r="54">
          <cell r="B54">
            <v>42197700</v>
          </cell>
          <cell r="C54" t="str">
            <v>SAL. LAVAUD ELEONORE</v>
          </cell>
          <cell r="D54">
            <v>2145.56</v>
          </cell>
          <cell r="E54">
            <v>2145.56</v>
          </cell>
          <cell r="F54">
            <v>0</v>
          </cell>
          <cell r="G54">
            <v>0</v>
          </cell>
          <cell r="H54">
            <v>0</v>
          </cell>
        </row>
        <row r="55">
          <cell r="B55">
            <v>42197800</v>
          </cell>
          <cell r="C55" t="str">
            <v>SAL. FAKIR GHIZLAINE</v>
          </cell>
          <cell r="D55">
            <v>19432.189999999999</v>
          </cell>
          <cell r="E55">
            <v>19432.189999999999</v>
          </cell>
          <cell r="F55">
            <v>0</v>
          </cell>
          <cell r="G55">
            <v>0</v>
          </cell>
          <cell r="H55">
            <v>0</v>
          </cell>
        </row>
        <row r="56">
          <cell r="B56">
            <v>42197900</v>
          </cell>
          <cell r="C56" t="str">
            <v>SAL. PETIT DAVID</v>
          </cell>
          <cell r="D56">
            <v>19156.169999999998</v>
          </cell>
          <cell r="E56">
            <v>19156.169999999998</v>
          </cell>
          <cell r="F56">
            <v>0</v>
          </cell>
          <cell r="G56">
            <v>0</v>
          </cell>
          <cell r="H56">
            <v>0</v>
          </cell>
        </row>
        <row r="57">
          <cell r="B57">
            <v>42198000</v>
          </cell>
          <cell r="C57" t="str">
            <v>SAL. SARDIN MARJORIE</v>
          </cell>
          <cell r="D57">
            <v>12312.64</v>
          </cell>
          <cell r="E57">
            <v>12312.64</v>
          </cell>
          <cell r="F57">
            <v>0</v>
          </cell>
          <cell r="G57">
            <v>0</v>
          </cell>
          <cell r="H57">
            <v>0</v>
          </cell>
        </row>
        <row r="58">
          <cell r="B58">
            <v>42820000</v>
          </cell>
          <cell r="C58" t="str">
            <v>PERSONNEL CONGES PAYEES</v>
          </cell>
          <cell r="D58">
            <v>38671</v>
          </cell>
          <cell r="E58">
            <v>75783</v>
          </cell>
          <cell r="F58">
            <v>0</v>
          </cell>
          <cell r="G58">
            <v>37112</v>
          </cell>
          <cell r="H58">
            <v>37112</v>
          </cell>
        </row>
        <row r="59">
          <cell r="B59">
            <v>42860000</v>
          </cell>
          <cell r="C59" t="str">
            <v>PERSONNEL CH.A PAYER</v>
          </cell>
          <cell r="D59">
            <v>117100</v>
          </cell>
          <cell r="E59">
            <v>195420</v>
          </cell>
          <cell r="F59">
            <v>0</v>
          </cell>
          <cell r="G59">
            <v>78320</v>
          </cell>
          <cell r="H59">
            <v>78320</v>
          </cell>
        </row>
        <row r="60">
          <cell r="B60">
            <v>43100000</v>
          </cell>
          <cell r="C60" t="str">
            <v>URSSAF</v>
          </cell>
          <cell r="D60">
            <v>373188</v>
          </cell>
          <cell r="E60">
            <v>401515</v>
          </cell>
          <cell r="F60">
            <v>0</v>
          </cell>
          <cell r="G60">
            <v>28327</v>
          </cell>
          <cell r="H60">
            <v>28327</v>
          </cell>
        </row>
        <row r="61">
          <cell r="B61">
            <v>43731000</v>
          </cell>
          <cell r="C61" t="str">
            <v>ANEP</v>
          </cell>
          <cell r="D61">
            <v>139005</v>
          </cell>
          <cell r="E61">
            <v>147644</v>
          </cell>
          <cell r="F61">
            <v>0</v>
          </cell>
          <cell r="G61">
            <v>8639</v>
          </cell>
          <cell r="H61">
            <v>8639</v>
          </cell>
        </row>
        <row r="62">
          <cell r="B62">
            <v>43735000</v>
          </cell>
          <cell r="C62" t="str">
            <v>CIPRES VIE</v>
          </cell>
          <cell r="D62">
            <v>15276</v>
          </cell>
          <cell r="E62">
            <v>18342.25</v>
          </cell>
          <cell r="F62">
            <v>0</v>
          </cell>
          <cell r="G62">
            <v>3066.25</v>
          </cell>
          <cell r="H62">
            <v>3066.25</v>
          </cell>
        </row>
        <row r="63">
          <cell r="B63">
            <v>43780000</v>
          </cell>
          <cell r="C63" t="str">
            <v>SWISS LIFE PREVOYANCE</v>
          </cell>
          <cell r="D63">
            <v>8974.6200000000008</v>
          </cell>
          <cell r="E63">
            <v>11282.88</v>
          </cell>
          <cell r="F63">
            <v>0</v>
          </cell>
          <cell r="G63">
            <v>2308.2600000000002</v>
          </cell>
          <cell r="H63">
            <v>2308.2600000000002</v>
          </cell>
        </row>
        <row r="64">
          <cell r="B64">
            <v>43820000</v>
          </cell>
          <cell r="C64" t="str">
            <v>CH. SALES / CONGES PAYES</v>
          </cell>
          <cell r="D64">
            <v>17768</v>
          </cell>
          <cell r="E64">
            <v>35600</v>
          </cell>
          <cell r="F64">
            <v>0</v>
          </cell>
          <cell r="G64">
            <v>17832</v>
          </cell>
          <cell r="H64">
            <v>17832</v>
          </cell>
        </row>
        <row r="65">
          <cell r="B65">
            <v>43860000</v>
          </cell>
          <cell r="C65" t="str">
            <v>CHARGES A PAYER</v>
          </cell>
          <cell r="D65">
            <v>52213</v>
          </cell>
          <cell r="E65">
            <v>88036</v>
          </cell>
          <cell r="F65">
            <v>0</v>
          </cell>
          <cell r="G65">
            <v>35823</v>
          </cell>
          <cell r="H65">
            <v>35823</v>
          </cell>
        </row>
        <row r="66">
          <cell r="B66">
            <v>44412000</v>
          </cell>
          <cell r="C66" t="str">
            <v xml:space="preserve">CICE </v>
          </cell>
          <cell r="D66">
            <v>20634</v>
          </cell>
          <cell r="E66">
            <v>12545</v>
          </cell>
          <cell r="F66">
            <v>8089</v>
          </cell>
          <cell r="G66">
            <v>0</v>
          </cell>
          <cell r="H66">
            <v>-8089</v>
          </cell>
        </row>
        <row r="67">
          <cell r="B67">
            <v>44413000</v>
          </cell>
          <cell r="C67" t="str">
            <v xml:space="preserve">CREDIT IMPOT RECHERCHE  </v>
          </cell>
          <cell r="D67">
            <v>218241</v>
          </cell>
          <cell r="E67">
            <v>121723</v>
          </cell>
          <cell r="F67">
            <v>96518</v>
          </cell>
          <cell r="G67">
            <v>0</v>
          </cell>
          <cell r="H67">
            <v>-96518</v>
          </cell>
        </row>
        <row r="68">
          <cell r="B68">
            <v>44551000</v>
          </cell>
          <cell r="C68" t="str">
            <v>ETAT TVA A DECAISSER</v>
          </cell>
          <cell r="D68">
            <v>90094</v>
          </cell>
          <cell r="E68">
            <v>90094</v>
          </cell>
          <cell r="F68">
            <v>0</v>
          </cell>
          <cell r="G68">
            <v>0</v>
          </cell>
          <cell r="H68">
            <v>0</v>
          </cell>
        </row>
        <row r="69">
          <cell r="B69">
            <v>44560000</v>
          </cell>
          <cell r="C69" t="str">
            <v>TVA DEDUCTIBLE</v>
          </cell>
          <cell r="D69">
            <v>61114.04</v>
          </cell>
          <cell r="E69">
            <v>53189.36</v>
          </cell>
          <cell r="F69">
            <v>7924.68</v>
          </cell>
          <cell r="G69">
            <v>0</v>
          </cell>
          <cell r="H69">
            <v>-7924.68</v>
          </cell>
        </row>
        <row r="70">
          <cell r="B70">
            <v>44567000</v>
          </cell>
          <cell r="C70" t="str">
            <v>CREDIT DE TVA A REPORTER</v>
          </cell>
          <cell r="D70">
            <v>14765</v>
          </cell>
          <cell r="E70">
            <v>11380</v>
          </cell>
          <cell r="F70">
            <v>3385</v>
          </cell>
          <cell r="G70">
            <v>0</v>
          </cell>
          <cell r="H70">
            <v>-3385</v>
          </cell>
        </row>
        <row r="71">
          <cell r="B71">
            <v>44570000</v>
          </cell>
          <cell r="C71" t="str">
            <v>TVA COLLECTEE</v>
          </cell>
          <cell r="D71">
            <v>985.7</v>
          </cell>
          <cell r="E71">
            <v>2170.06</v>
          </cell>
          <cell r="F71">
            <v>0</v>
          </cell>
          <cell r="G71">
            <v>1184.3599999999999</v>
          </cell>
          <cell r="H71">
            <v>1184.3599999999999</v>
          </cell>
        </row>
        <row r="72">
          <cell r="B72">
            <v>44572000</v>
          </cell>
          <cell r="C72" t="str">
            <v>TVA COLLECTEE 20%</v>
          </cell>
          <cell r="D72">
            <v>110707.4</v>
          </cell>
          <cell r="E72">
            <v>134801.32999999999</v>
          </cell>
          <cell r="F72">
            <v>0</v>
          </cell>
          <cell r="G72">
            <v>24093.93</v>
          </cell>
          <cell r="H72">
            <v>24093.93</v>
          </cell>
        </row>
        <row r="73">
          <cell r="B73">
            <v>44586000</v>
          </cell>
          <cell r="C73" t="str">
            <v>TVA DED  S/FNP</v>
          </cell>
          <cell r="D73">
            <v>11585.87</v>
          </cell>
          <cell r="E73">
            <v>6764.87</v>
          </cell>
          <cell r="F73">
            <v>4821</v>
          </cell>
          <cell r="G73">
            <v>0</v>
          </cell>
          <cell r="H73">
            <v>-4821</v>
          </cell>
        </row>
        <row r="74">
          <cell r="B74">
            <v>44860000</v>
          </cell>
          <cell r="C74" t="str">
            <v>ETAT CH A PAYER</v>
          </cell>
          <cell r="D74">
            <v>15377</v>
          </cell>
          <cell r="E74">
            <v>40841</v>
          </cell>
          <cell r="F74">
            <v>0</v>
          </cell>
          <cell r="G74">
            <v>25464</v>
          </cell>
          <cell r="H74">
            <v>25464</v>
          </cell>
        </row>
        <row r="75">
          <cell r="B75">
            <v>45510000</v>
          </cell>
          <cell r="C75" t="str">
            <v>C.C INFRONT</v>
          </cell>
          <cell r="D75">
            <v>1350000</v>
          </cell>
          <cell r="E75">
            <v>500000</v>
          </cell>
          <cell r="F75">
            <v>850000</v>
          </cell>
          <cell r="G75">
            <v>0</v>
          </cell>
          <cell r="H75">
            <v>-850000</v>
          </cell>
        </row>
        <row r="76">
          <cell r="B76">
            <v>46700000</v>
          </cell>
          <cell r="C76" t="str">
            <v>DEBITEURS ET CREDITEURS</v>
          </cell>
          <cell r="D76">
            <v>5937.65</v>
          </cell>
          <cell r="E76">
            <v>7063.55</v>
          </cell>
          <cell r="F76">
            <v>0</v>
          </cell>
          <cell r="G76">
            <v>1125.9000000000001</v>
          </cell>
          <cell r="H76">
            <v>1125.9000000000001</v>
          </cell>
        </row>
        <row r="77">
          <cell r="B77">
            <v>46710200</v>
          </cell>
          <cell r="C77" t="str">
            <v>NOTE DE FRAIS MR NAHUM</v>
          </cell>
          <cell r="D77">
            <v>524.24</v>
          </cell>
          <cell r="E77">
            <v>524.24</v>
          </cell>
          <cell r="F77">
            <v>0</v>
          </cell>
          <cell r="G77">
            <v>0</v>
          </cell>
          <cell r="H77">
            <v>0</v>
          </cell>
        </row>
        <row r="78">
          <cell r="B78">
            <v>46710300</v>
          </cell>
          <cell r="C78" t="str">
            <v>NOTE DE FRAIS MR DALGER</v>
          </cell>
          <cell r="D78">
            <v>3787.3</v>
          </cell>
          <cell r="E78">
            <v>3787.3</v>
          </cell>
          <cell r="F78">
            <v>0</v>
          </cell>
          <cell r="G78">
            <v>0</v>
          </cell>
          <cell r="H78">
            <v>0</v>
          </cell>
        </row>
        <row r="79">
          <cell r="B79">
            <v>46710800</v>
          </cell>
          <cell r="C79" t="str">
            <v>NOTE DE FRAIS MONEY</v>
          </cell>
          <cell r="D79">
            <v>2831.57</v>
          </cell>
          <cell r="E79">
            <v>2831.57</v>
          </cell>
          <cell r="F79">
            <v>0</v>
          </cell>
          <cell r="G79">
            <v>0</v>
          </cell>
          <cell r="H79">
            <v>0</v>
          </cell>
        </row>
        <row r="80">
          <cell r="B80">
            <v>46711000</v>
          </cell>
          <cell r="C80" t="str">
            <v>NOTE DE FRAIS GRAUER</v>
          </cell>
          <cell r="D80">
            <v>630.63</v>
          </cell>
          <cell r="E80">
            <v>630.63</v>
          </cell>
          <cell r="F80">
            <v>0</v>
          </cell>
          <cell r="G80">
            <v>0</v>
          </cell>
          <cell r="H80">
            <v>0</v>
          </cell>
        </row>
        <row r="81">
          <cell r="B81">
            <v>46711500</v>
          </cell>
          <cell r="C81" t="str">
            <v>NOTE DE FRAIS LIOUZAS</v>
          </cell>
          <cell r="D81">
            <v>278.7</v>
          </cell>
          <cell r="E81">
            <v>278.7</v>
          </cell>
          <cell r="F81">
            <v>0</v>
          </cell>
          <cell r="G81">
            <v>0</v>
          </cell>
          <cell r="H81">
            <v>0</v>
          </cell>
        </row>
        <row r="82">
          <cell r="B82">
            <v>46711900</v>
          </cell>
          <cell r="C82" t="str">
            <v>NOTE DE FRAIS PERRET</v>
          </cell>
          <cell r="D82">
            <v>64.040000000000006</v>
          </cell>
          <cell r="E82">
            <v>64.040000000000006</v>
          </cell>
          <cell r="F82">
            <v>0</v>
          </cell>
          <cell r="G82">
            <v>0</v>
          </cell>
          <cell r="H82">
            <v>0</v>
          </cell>
        </row>
        <row r="83">
          <cell r="B83">
            <v>46712000</v>
          </cell>
          <cell r="C83" t="str">
            <v>NOTE DE FRAIS SWAGIER</v>
          </cell>
          <cell r="D83">
            <v>1027.6199999999999</v>
          </cell>
          <cell r="E83">
            <v>1027.6199999999999</v>
          </cell>
          <cell r="F83">
            <v>0</v>
          </cell>
          <cell r="G83">
            <v>0</v>
          </cell>
          <cell r="H83">
            <v>0</v>
          </cell>
        </row>
        <row r="84">
          <cell r="B84">
            <v>46712400</v>
          </cell>
          <cell r="C84" t="str">
            <v>NDF HACOUN GARY</v>
          </cell>
          <cell r="D84">
            <v>678.4</v>
          </cell>
          <cell r="E84">
            <v>678.4</v>
          </cell>
          <cell r="F84">
            <v>0</v>
          </cell>
          <cell r="G84">
            <v>0</v>
          </cell>
          <cell r="H84">
            <v>0</v>
          </cell>
        </row>
        <row r="85">
          <cell r="B85">
            <v>46712500</v>
          </cell>
          <cell r="C85" t="str">
            <v>NDF DAN HACOUN</v>
          </cell>
          <cell r="D85">
            <v>797.28</v>
          </cell>
          <cell r="E85">
            <v>797.28</v>
          </cell>
          <cell r="F85">
            <v>0</v>
          </cell>
          <cell r="G85">
            <v>0</v>
          </cell>
          <cell r="H85">
            <v>0</v>
          </cell>
        </row>
        <row r="86">
          <cell r="B86">
            <v>46712700</v>
          </cell>
          <cell r="C86" t="str">
            <v>NDF CONSTANT</v>
          </cell>
          <cell r="D86">
            <v>20.149999999999999</v>
          </cell>
          <cell r="E86">
            <v>20.149999999999999</v>
          </cell>
          <cell r="F86">
            <v>0</v>
          </cell>
          <cell r="G86">
            <v>0</v>
          </cell>
          <cell r="H86">
            <v>0</v>
          </cell>
        </row>
        <row r="87">
          <cell r="B87">
            <v>46712800</v>
          </cell>
          <cell r="C87" t="str">
            <v>NDF GHIZLAINE FAKIR</v>
          </cell>
          <cell r="D87">
            <v>1121.44</v>
          </cell>
          <cell r="E87">
            <v>1121.44</v>
          </cell>
          <cell r="F87">
            <v>0</v>
          </cell>
          <cell r="G87">
            <v>0</v>
          </cell>
          <cell r="H87">
            <v>0</v>
          </cell>
        </row>
        <row r="88">
          <cell r="B88">
            <v>46712900</v>
          </cell>
          <cell r="C88" t="str">
            <v>NDF LE BLANC</v>
          </cell>
          <cell r="D88">
            <v>1814.45</v>
          </cell>
          <cell r="E88">
            <v>1814.45</v>
          </cell>
          <cell r="F88">
            <v>0</v>
          </cell>
          <cell r="G88">
            <v>0</v>
          </cell>
          <cell r="H88">
            <v>0</v>
          </cell>
        </row>
        <row r="89">
          <cell r="B89">
            <v>46713000</v>
          </cell>
          <cell r="C89" t="str">
            <v>NDF PETIT DAVID</v>
          </cell>
          <cell r="D89">
            <v>2271</v>
          </cell>
          <cell r="E89">
            <v>2271</v>
          </cell>
          <cell r="F89">
            <v>0</v>
          </cell>
          <cell r="G89">
            <v>0</v>
          </cell>
          <cell r="H89">
            <v>0</v>
          </cell>
        </row>
        <row r="90">
          <cell r="B90">
            <v>46714000</v>
          </cell>
          <cell r="C90" t="str">
            <v>NDF HRISTOVA</v>
          </cell>
          <cell r="D90">
            <v>308.7</v>
          </cell>
          <cell r="E90">
            <v>308.7</v>
          </cell>
          <cell r="F90">
            <v>0</v>
          </cell>
          <cell r="G90">
            <v>0</v>
          </cell>
          <cell r="H90">
            <v>0</v>
          </cell>
        </row>
        <row r="91">
          <cell r="B91">
            <v>46715000</v>
          </cell>
          <cell r="C91" t="str">
            <v>NDF SARDIN</v>
          </cell>
          <cell r="D91">
            <v>409.82</v>
          </cell>
          <cell r="E91">
            <v>409.82</v>
          </cell>
          <cell r="F91">
            <v>0</v>
          </cell>
          <cell r="G91">
            <v>0</v>
          </cell>
          <cell r="H91">
            <v>0</v>
          </cell>
        </row>
        <row r="92">
          <cell r="B92">
            <v>47700000</v>
          </cell>
          <cell r="C92" t="str">
            <v>DIFF.CONVERSION PASSIF</v>
          </cell>
          <cell r="D92">
            <v>16785.32</v>
          </cell>
          <cell r="E92">
            <v>16785.32</v>
          </cell>
          <cell r="F92">
            <v>0</v>
          </cell>
          <cell r="G92">
            <v>0</v>
          </cell>
          <cell r="H92">
            <v>0</v>
          </cell>
        </row>
        <row r="93">
          <cell r="B93">
            <v>48600000</v>
          </cell>
          <cell r="C93" t="str">
            <v>CHARGES CONSTATEES D'AVA</v>
          </cell>
          <cell r="D93">
            <v>65741.289999999994</v>
          </cell>
          <cell r="E93">
            <v>33402</v>
          </cell>
          <cell r="F93">
            <v>32339.29</v>
          </cell>
          <cell r="G93">
            <v>0</v>
          </cell>
          <cell r="H93">
            <v>-32339.29</v>
          </cell>
        </row>
        <row r="94">
          <cell r="B94">
            <v>48700000</v>
          </cell>
          <cell r="C94" t="str">
            <v>PRODUITS CONSTATES D'AVA</v>
          </cell>
          <cell r="D94">
            <v>635767.77</v>
          </cell>
          <cell r="E94">
            <v>1293751.3400000001</v>
          </cell>
          <cell r="F94">
            <v>0</v>
          </cell>
          <cell r="G94">
            <v>657983.56999999995</v>
          </cell>
          <cell r="H94">
            <v>657983.56999999995</v>
          </cell>
        </row>
        <row r="95">
          <cell r="B95">
            <v>49160000</v>
          </cell>
          <cell r="C95" t="str">
            <v>PROV CLIENT DOUTEUX</v>
          </cell>
          <cell r="D95">
            <v>26618</v>
          </cell>
          <cell r="E95">
            <v>45766</v>
          </cell>
          <cell r="F95">
            <v>0</v>
          </cell>
          <cell r="G95">
            <v>19148</v>
          </cell>
          <cell r="H95">
            <v>19148</v>
          </cell>
        </row>
        <row r="96">
          <cell r="B96">
            <v>50300000</v>
          </cell>
          <cell r="C96" t="str">
            <v>FCP BNP CASH</v>
          </cell>
          <cell r="D96">
            <v>22117.19</v>
          </cell>
          <cell r="E96">
            <v>22117.19</v>
          </cell>
          <cell r="F96">
            <v>0</v>
          </cell>
          <cell r="G96">
            <v>0</v>
          </cell>
          <cell r="H96">
            <v>0</v>
          </cell>
        </row>
        <row r="97">
          <cell r="B97">
            <v>51220000</v>
          </cell>
          <cell r="C97" t="str">
            <v>BNP</v>
          </cell>
          <cell r="D97">
            <v>494348.05</v>
          </cell>
          <cell r="E97">
            <v>494348.05</v>
          </cell>
          <cell r="F97">
            <v>0</v>
          </cell>
          <cell r="G97">
            <v>0</v>
          </cell>
          <cell r="H97">
            <v>0</v>
          </cell>
        </row>
        <row r="98">
          <cell r="B98">
            <v>51240000</v>
          </cell>
          <cell r="C98" t="str">
            <v>BANQUE CDN</v>
          </cell>
          <cell r="D98">
            <v>2615441.87</v>
          </cell>
          <cell r="E98">
            <v>2143186.8199999998</v>
          </cell>
          <cell r="F98">
            <v>472255.05</v>
          </cell>
          <cell r="G98">
            <v>0</v>
          </cell>
          <cell r="H98">
            <v>-472255.05</v>
          </cell>
        </row>
        <row r="99">
          <cell r="B99">
            <v>51245000</v>
          </cell>
          <cell r="C99" t="str">
            <v>CDN USD</v>
          </cell>
          <cell r="D99">
            <v>231446.31</v>
          </cell>
          <cell r="E99">
            <v>208644.34</v>
          </cell>
          <cell r="F99">
            <v>22801.97</v>
          </cell>
          <cell r="G99">
            <v>0</v>
          </cell>
          <cell r="H99">
            <v>-22801.97</v>
          </cell>
        </row>
        <row r="100">
          <cell r="B100">
            <v>51250000</v>
          </cell>
          <cell r="C100" t="str">
            <v>BNP $ 100123/86</v>
          </cell>
          <cell r="D100">
            <v>21884.959999999999</v>
          </cell>
          <cell r="E100">
            <v>21884.959999999999</v>
          </cell>
          <cell r="F100">
            <v>0</v>
          </cell>
          <cell r="G100">
            <v>0</v>
          </cell>
          <cell r="H100">
            <v>0</v>
          </cell>
        </row>
        <row r="101">
          <cell r="B101">
            <v>51260000</v>
          </cell>
          <cell r="C101" t="str">
            <v>ACHATS DEVISES</v>
          </cell>
          <cell r="D101">
            <v>196929.22</v>
          </cell>
          <cell r="E101">
            <v>196929.22</v>
          </cell>
          <cell r="F101">
            <v>0</v>
          </cell>
          <cell r="G101">
            <v>0</v>
          </cell>
          <cell r="H101">
            <v>0</v>
          </cell>
        </row>
        <row r="102">
          <cell r="B102">
            <v>51860000</v>
          </cell>
          <cell r="C102" t="str">
            <v>BANQUE INTERETS COURUS</v>
          </cell>
          <cell r="D102">
            <v>95</v>
          </cell>
          <cell r="E102">
            <v>295</v>
          </cell>
          <cell r="F102">
            <v>0</v>
          </cell>
          <cell r="G102">
            <v>200</v>
          </cell>
          <cell r="H102">
            <v>200</v>
          </cell>
        </row>
        <row r="103">
          <cell r="B103">
            <v>51870000</v>
          </cell>
          <cell r="C103" t="str">
            <v>INTERETS COURUS A RECEVOIR</v>
          </cell>
          <cell r="D103">
            <v>131991</v>
          </cell>
          <cell r="E103">
            <v>0</v>
          </cell>
          <cell r="F103">
            <v>131991</v>
          </cell>
          <cell r="G103">
            <v>0</v>
          </cell>
          <cell r="H103">
            <v>-131991</v>
          </cell>
        </row>
        <row r="104">
          <cell r="B104">
            <v>53000000</v>
          </cell>
          <cell r="C104" t="str">
            <v>CAISSE</v>
          </cell>
          <cell r="D104">
            <v>58</v>
          </cell>
          <cell r="E104">
            <v>0</v>
          </cell>
          <cell r="F104">
            <v>58</v>
          </cell>
          <cell r="G104">
            <v>0</v>
          </cell>
          <cell r="H104">
            <v>-58</v>
          </cell>
        </row>
        <row r="105">
          <cell r="B105">
            <v>58000000</v>
          </cell>
          <cell r="C105" t="str">
            <v>VIREMENTS INTERNES</v>
          </cell>
          <cell r="D105">
            <v>337780.83</v>
          </cell>
          <cell r="E105">
            <v>337780.83</v>
          </cell>
          <cell r="F105">
            <v>0</v>
          </cell>
          <cell r="G105">
            <v>0</v>
          </cell>
          <cell r="H105">
            <v>0</v>
          </cell>
        </row>
        <row r="106">
          <cell r="B106">
            <v>60410000</v>
          </cell>
          <cell r="C106" t="str">
            <v>VARIABLE DATA COST DIRECT</v>
          </cell>
          <cell r="D106">
            <v>280099.42</v>
          </cell>
          <cell r="E106">
            <v>35248</v>
          </cell>
          <cell r="F106">
            <v>244851.42</v>
          </cell>
          <cell r="G106">
            <v>0</v>
          </cell>
          <cell r="H106">
            <v>-244851.42</v>
          </cell>
        </row>
        <row r="107">
          <cell r="B107">
            <v>60420000</v>
          </cell>
          <cell r="C107" t="str">
            <v>DATA COST INFRONT TERMINAL</v>
          </cell>
          <cell r="D107">
            <v>5487.39</v>
          </cell>
          <cell r="E107">
            <v>0</v>
          </cell>
          <cell r="F107">
            <v>5487.39</v>
          </cell>
          <cell r="G107">
            <v>0</v>
          </cell>
          <cell r="H107">
            <v>-5487.39</v>
          </cell>
        </row>
        <row r="108">
          <cell r="B108">
            <v>60450000</v>
          </cell>
          <cell r="C108" t="str">
            <v>AGENT COMMISSION DIRECT</v>
          </cell>
          <cell r="D108">
            <v>28790</v>
          </cell>
          <cell r="E108">
            <v>0</v>
          </cell>
          <cell r="F108">
            <v>28790</v>
          </cell>
          <cell r="G108">
            <v>0</v>
          </cell>
          <cell r="H108">
            <v>-28790</v>
          </cell>
        </row>
        <row r="109">
          <cell r="B109">
            <v>60510000</v>
          </cell>
          <cell r="C109" t="str">
            <v>FIXED DATA COST</v>
          </cell>
          <cell r="D109">
            <v>266949.82</v>
          </cell>
          <cell r="E109">
            <v>0</v>
          </cell>
          <cell r="F109">
            <v>266949.82</v>
          </cell>
          <cell r="G109">
            <v>0</v>
          </cell>
          <cell r="H109">
            <v>-266949.82</v>
          </cell>
        </row>
        <row r="110">
          <cell r="B110">
            <v>60520000</v>
          </cell>
          <cell r="C110" t="str">
            <v>MAINTENANCE &amp; HOSTING</v>
          </cell>
          <cell r="D110">
            <v>44490.8</v>
          </cell>
          <cell r="E110">
            <v>11850.8</v>
          </cell>
          <cell r="F110">
            <v>32640</v>
          </cell>
          <cell r="G110">
            <v>0</v>
          </cell>
          <cell r="H110">
            <v>-32640</v>
          </cell>
        </row>
        <row r="111">
          <cell r="B111">
            <v>60610000</v>
          </cell>
          <cell r="C111" t="str">
            <v>EDF GDF</v>
          </cell>
          <cell r="D111">
            <v>4408.1099999999997</v>
          </cell>
          <cell r="E111">
            <v>1917</v>
          </cell>
          <cell r="F111">
            <v>2491.11</v>
          </cell>
          <cell r="G111">
            <v>0</v>
          </cell>
          <cell r="H111">
            <v>-2491.11</v>
          </cell>
        </row>
        <row r="112">
          <cell r="B112">
            <v>60630000</v>
          </cell>
          <cell r="C112" t="str">
            <v>PETIT EQUIPEMENT</v>
          </cell>
          <cell r="D112">
            <v>5761.6</v>
          </cell>
          <cell r="E112">
            <v>56.8</v>
          </cell>
          <cell r="F112">
            <v>5704.8</v>
          </cell>
          <cell r="G112">
            <v>0</v>
          </cell>
          <cell r="H112">
            <v>-5704.8</v>
          </cell>
        </row>
        <row r="113">
          <cell r="B113">
            <v>60640000</v>
          </cell>
          <cell r="C113" t="str">
            <v>FOURNITURES ADMINISTRATI</v>
          </cell>
          <cell r="D113">
            <v>1286.94</v>
          </cell>
          <cell r="E113">
            <v>0</v>
          </cell>
          <cell r="F113">
            <v>1286.94</v>
          </cell>
          <cell r="G113">
            <v>0</v>
          </cell>
          <cell r="H113">
            <v>-1286.94</v>
          </cell>
        </row>
        <row r="114">
          <cell r="B114">
            <v>61331000</v>
          </cell>
          <cell r="C114" t="str">
            <v>LOYER LOISELET RUE DE BERRI</v>
          </cell>
          <cell r="D114">
            <v>108695.83</v>
          </cell>
          <cell r="E114">
            <v>29051</v>
          </cell>
          <cell r="F114">
            <v>79644.83</v>
          </cell>
          <cell r="G114">
            <v>0</v>
          </cell>
          <cell r="H114">
            <v>-79644.83</v>
          </cell>
        </row>
        <row r="115">
          <cell r="B115">
            <v>61380000</v>
          </cell>
          <cell r="C115" t="str">
            <v>LOCATION SALON ET MATERI</v>
          </cell>
          <cell r="D115">
            <v>291.67</v>
          </cell>
          <cell r="E115">
            <v>0</v>
          </cell>
          <cell r="F115">
            <v>291.67</v>
          </cell>
          <cell r="G115">
            <v>0</v>
          </cell>
          <cell r="H115">
            <v>-291.67</v>
          </cell>
        </row>
        <row r="116">
          <cell r="B116">
            <v>61400000</v>
          </cell>
          <cell r="C116" t="str">
            <v>CHARGES LOCATIVES</v>
          </cell>
          <cell r="D116">
            <v>17708.64</v>
          </cell>
          <cell r="E116">
            <v>3542</v>
          </cell>
          <cell r="F116">
            <v>14166.64</v>
          </cell>
          <cell r="G116">
            <v>0</v>
          </cell>
          <cell r="H116">
            <v>-14166.64</v>
          </cell>
        </row>
        <row r="117">
          <cell r="B117">
            <v>61520000</v>
          </cell>
          <cell r="C117" t="str">
            <v>ENTRETIEN REP.BIENS IMMO</v>
          </cell>
          <cell r="D117">
            <v>8312.5</v>
          </cell>
          <cell r="E117">
            <v>0</v>
          </cell>
          <cell r="F117">
            <v>8312.5</v>
          </cell>
          <cell r="G117">
            <v>0</v>
          </cell>
          <cell r="H117">
            <v>-8312.5</v>
          </cell>
        </row>
        <row r="118">
          <cell r="B118">
            <v>61610000</v>
          </cell>
          <cell r="C118" t="str">
            <v>ASSURANCE RESPON. CIVILE</v>
          </cell>
          <cell r="D118">
            <v>11567.42</v>
          </cell>
          <cell r="E118">
            <v>4258.29</v>
          </cell>
          <cell r="F118">
            <v>7309.13</v>
          </cell>
          <cell r="G118">
            <v>0</v>
          </cell>
          <cell r="H118">
            <v>-7309.13</v>
          </cell>
        </row>
        <row r="119">
          <cell r="B119">
            <v>61800000</v>
          </cell>
          <cell r="C119" t="str">
            <v>DOCUMENTATION</v>
          </cell>
          <cell r="D119">
            <v>721.35</v>
          </cell>
          <cell r="E119">
            <v>137</v>
          </cell>
          <cell r="F119">
            <v>584.35</v>
          </cell>
          <cell r="G119">
            <v>0</v>
          </cell>
          <cell r="H119">
            <v>-584.35</v>
          </cell>
        </row>
        <row r="120">
          <cell r="B120">
            <v>62260000</v>
          </cell>
          <cell r="C120" t="str">
            <v>HONORAIRES JURIDIQUES</v>
          </cell>
          <cell r="D120">
            <v>3871</v>
          </cell>
          <cell r="E120">
            <v>0</v>
          </cell>
          <cell r="F120">
            <v>3871</v>
          </cell>
          <cell r="G120">
            <v>0</v>
          </cell>
          <cell r="H120">
            <v>-3871</v>
          </cell>
        </row>
        <row r="121">
          <cell r="B121">
            <v>62261000</v>
          </cell>
          <cell r="C121" t="str">
            <v>HONORAIRES COMPTABLES</v>
          </cell>
          <cell r="D121">
            <v>48000</v>
          </cell>
          <cell r="E121">
            <v>12800</v>
          </cell>
          <cell r="F121">
            <v>35200</v>
          </cell>
          <cell r="G121">
            <v>0</v>
          </cell>
          <cell r="H121">
            <v>-35200</v>
          </cell>
        </row>
        <row r="122">
          <cell r="B122">
            <v>62262000</v>
          </cell>
          <cell r="C122" t="str">
            <v>HONORAIRES CONSEILS</v>
          </cell>
          <cell r="D122">
            <v>67998</v>
          </cell>
          <cell r="E122">
            <v>0</v>
          </cell>
          <cell r="F122">
            <v>67998</v>
          </cell>
          <cell r="G122">
            <v>0</v>
          </cell>
          <cell r="H122">
            <v>-67998</v>
          </cell>
        </row>
        <row r="123">
          <cell r="B123">
            <v>62263000</v>
          </cell>
          <cell r="C123" t="str">
            <v>HONO. CONSEILS MARQUES ET BREVETS</v>
          </cell>
          <cell r="D123">
            <v>3613.66</v>
          </cell>
          <cell r="E123">
            <v>0</v>
          </cell>
          <cell r="F123">
            <v>3613.66</v>
          </cell>
          <cell r="G123">
            <v>0</v>
          </cell>
          <cell r="H123">
            <v>-3613.66</v>
          </cell>
        </row>
        <row r="124">
          <cell r="B124">
            <v>62264000</v>
          </cell>
          <cell r="C124" t="str">
            <v>HONORAIRES DIVERS</v>
          </cell>
          <cell r="D124">
            <v>1900</v>
          </cell>
          <cell r="E124">
            <v>0</v>
          </cell>
          <cell r="F124">
            <v>1900</v>
          </cell>
          <cell r="G124">
            <v>0</v>
          </cell>
          <cell r="H124">
            <v>-1900</v>
          </cell>
        </row>
        <row r="125">
          <cell r="B125">
            <v>62270000</v>
          </cell>
          <cell r="C125" t="str">
            <v>FRAIS ACTE &amp; CONTENTIEUX</v>
          </cell>
          <cell r="D125">
            <v>11.99</v>
          </cell>
          <cell r="E125">
            <v>0</v>
          </cell>
          <cell r="F125">
            <v>11.99</v>
          </cell>
          <cell r="G125">
            <v>0</v>
          </cell>
          <cell r="H125">
            <v>-11.99</v>
          </cell>
        </row>
        <row r="126">
          <cell r="B126">
            <v>62300000</v>
          </cell>
          <cell r="C126" t="str">
            <v>MARKETING</v>
          </cell>
          <cell r="D126">
            <v>5117</v>
          </cell>
          <cell r="E126">
            <v>0</v>
          </cell>
          <cell r="F126">
            <v>5117</v>
          </cell>
          <cell r="G126">
            <v>0</v>
          </cell>
          <cell r="H126">
            <v>-5117</v>
          </cell>
        </row>
        <row r="127">
          <cell r="B127">
            <v>62310000</v>
          </cell>
          <cell r="C127" t="str">
            <v>MARKETING AUTRES</v>
          </cell>
          <cell r="D127">
            <v>2973.28</v>
          </cell>
          <cell r="E127">
            <v>0</v>
          </cell>
          <cell r="F127">
            <v>2973.28</v>
          </cell>
          <cell r="G127">
            <v>0</v>
          </cell>
          <cell r="H127">
            <v>-2973.28</v>
          </cell>
        </row>
        <row r="128">
          <cell r="B128">
            <v>62340000</v>
          </cell>
          <cell r="C128" t="str">
            <v>CADEAUX</v>
          </cell>
          <cell r="D128">
            <v>3291.4</v>
          </cell>
          <cell r="E128">
            <v>1567</v>
          </cell>
          <cell r="F128">
            <v>1724.4</v>
          </cell>
          <cell r="G128">
            <v>0</v>
          </cell>
          <cell r="H128">
            <v>-1724.4</v>
          </cell>
        </row>
        <row r="129">
          <cell r="B129">
            <v>62480000</v>
          </cell>
          <cell r="C129" t="str">
            <v>COURSIER</v>
          </cell>
          <cell r="D129">
            <v>253.8</v>
          </cell>
          <cell r="E129">
            <v>0</v>
          </cell>
          <cell r="F129">
            <v>253.8</v>
          </cell>
          <cell r="G129">
            <v>0</v>
          </cell>
          <cell r="H129">
            <v>-253.8</v>
          </cell>
        </row>
        <row r="130">
          <cell r="B130">
            <v>62510000</v>
          </cell>
          <cell r="C130" t="str">
            <v>DEPLACEMENTS</v>
          </cell>
          <cell r="D130">
            <v>28284.720000000001</v>
          </cell>
          <cell r="E130">
            <v>0</v>
          </cell>
          <cell r="F130">
            <v>28284.720000000001</v>
          </cell>
          <cell r="G130">
            <v>0</v>
          </cell>
          <cell r="H130">
            <v>-28284.720000000001</v>
          </cell>
        </row>
        <row r="131">
          <cell r="B131">
            <v>62570000</v>
          </cell>
          <cell r="C131" t="str">
            <v>RECEPTIONS</v>
          </cell>
          <cell r="D131">
            <v>15811.05</v>
          </cell>
          <cell r="E131">
            <v>0</v>
          </cell>
          <cell r="F131">
            <v>15811.05</v>
          </cell>
          <cell r="G131">
            <v>0</v>
          </cell>
          <cell r="H131">
            <v>-15811.05</v>
          </cell>
        </row>
        <row r="132">
          <cell r="B132">
            <v>62610000</v>
          </cell>
          <cell r="C132" t="str">
            <v>FRAIS POSTAUX</v>
          </cell>
          <cell r="D132">
            <v>445.97</v>
          </cell>
          <cell r="E132">
            <v>0</v>
          </cell>
          <cell r="F132">
            <v>445.97</v>
          </cell>
          <cell r="G132">
            <v>0</v>
          </cell>
          <cell r="H132">
            <v>-445.97</v>
          </cell>
        </row>
        <row r="133">
          <cell r="B133">
            <v>62620000</v>
          </cell>
          <cell r="C133" t="str">
            <v>FRAIS TELECOM</v>
          </cell>
          <cell r="D133">
            <v>5502.3</v>
          </cell>
          <cell r="E133">
            <v>788.28</v>
          </cell>
          <cell r="F133">
            <v>4714.0200000000004</v>
          </cell>
          <cell r="G133">
            <v>0</v>
          </cell>
          <cell r="H133">
            <v>-4714.0200000000004</v>
          </cell>
        </row>
        <row r="134">
          <cell r="B134">
            <v>62700000</v>
          </cell>
          <cell r="C134" t="str">
            <v>SERVICES BANCAIRES</v>
          </cell>
          <cell r="D134">
            <v>4015.28</v>
          </cell>
          <cell r="E134">
            <v>128.97999999999999</v>
          </cell>
          <cell r="F134">
            <v>3886.3</v>
          </cell>
          <cell r="G134">
            <v>0</v>
          </cell>
          <cell r="H134">
            <v>-3886.3</v>
          </cell>
        </row>
        <row r="135">
          <cell r="B135">
            <v>62800000</v>
          </cell>
          <cell r="C135" t="str">
            <v>ABONNEMENTS DIVERS</v>
          </cell>
          <cell r="D135">
            <v>3384.83</v>
          </cell>
          <cell r="E135">
            <v>42</v>
          </cell>
          <cell r="F135">
            <v>3342.83</v>
          </cell>
          <cell r="G135">
            <v>0</v>
          </cell>
          <cell r="H135">
            <v>-3342.83</v>
          </cell>
        </row>
        <row r="136">
          <cell r="B136">
            <v>63120000</v>
          </cell>
          <cell r="C136" t="str">
            <v>TAXE D'APPRENTISSAGE</v>
          </cell>
          <cell r="D136">
            <v>10377.209999999999</v>
          </cell>
          <cell r="E136">
            <v>5076</v>
          </cell>
          <cell r="F136">
            <v>5301.21</v>
          </cell>
          <cell r="G136">
            <v>0</v>
          </cell>
          <cell r="H136">
            <v>-5301.21</v>
          </cell>
        </row>
        <row r="137">
          <cell r="B137">
            <v>63330000</v>
          </cell>
          <cell r="C137" t="str">
            <v>FORMATION PROFESSIONNELL</v>
          </cell>
          <cell r="D137">
            <v>18544.560000000001</v>
          </cell>
          <cell r="E137">
            <v>10120.950000000001</v>
          </cell>
          <cell r="F137">
            <v>8423.61</v>
          </cell>
          <cell r="G137">
            <v>0</v>
          </cell>
          <cell r="H137">
            <v>-8423.61</v>
          </cell>
        </row>
        <row r="138">
          <cell r="B138">
            <v>63511000</v>
          </cell>
          <cell r="C138" t="str">
            <v>C.F.E</v>
          </cell>
          <cell r="D138">
            <v>7553</v>
          </cell>
          <cell r="E138">
            <v>0</v>
          </cell>
          <cell r="F138">
            <v>7553</v>
          </cell>
          <cell r="G138">
            <v>0</v>
          </cell>
          <cell r="H138">
            <v>-7553</v>
          </cell>
        </row>
        <row r="139">
          <cell r="B139">
            <v>63511100</v>
          </cell>
          <cell r="C139" t="str">
            <v>TAXES FONCIERES -VAL AJOUTEE</v>
          </cell>
          <cell r="D139">
            <v>5036</v>
          </cell>
          <cell r="E139">
            <v>0</v>
          </cell>
          <cell r="F139">
            <v>5036</v>
          </cell>
          <cell r="G139">
            <v>0</v>
          </cell>
          <cell r="H139">
            <v>-5036</v>
          </cell>
        </row>
        <row r="140">
          <cell r="B140">
            <v>63512000</v>
          </cell>
          <cell r="C140" t="str">
            <v>TAXES FONCIERES</v>
          </cell>
          <cell r="D140">
            <v>16557.580000000002</v>
          </cell>
          <cell r="E140">
            <v>9783.73</v>
          </cell>
          <cell r="F140">
            <v>6773.85</v>
          </cell>
          <cell r="G140">
            <v>0</v>
          </cell>
          <cell r="H140">
            <v>-6773.85</v>
          </cell>
        </row>
        <row r="141">
          <cell r="B141">
            <v>63540000</v>
          </cell>
          <cell r="C141" t="str">
            <v>DROIT D'ENREGISTREMENT E</v>
          </cell>
          <cell r="D141">
            <v>994</v>
          </cell>
          <cell r="E141">
            <v>0</v>
          </cell>
          <cell r="F141">
            <v>994</v>
          </cell>
          <cell r="G141">
            <v>0</v>
          </cell>
          <cell r="H141">
            <v>-994</v>
          </cell>
        </row>
        <row r="142">
          <cell r="B142">
            <v>63580000</v>
          </cell>
          <cell r="C142" t="str">
            <v>TAXES BUREAUX</v>
          </cell>
          <cell r="D142">
            <v>7997.86</v>
          </cell>
          <cell r="E142">
            <v>4467.54</v>
          </cell>
          <cell r="F142">
            <v>3530.32</v>
          </cell>
          <cell r="G142">
            <v>0</v>
          </cell>
          <cell r="H142">
            <v>-3530.32</v>
          </cell>
        </row>
        <row r="143">
          <cell r="B143">
            <v>63581000</v>
          </cell>
          <cell r="C143" t="str">
            <v>TAXES ORDURES MENAGERES</v>
          </cell>
          <cell r="D143">
            <v>3109.37</v>
          </cell>
          <cell r="E143">
            <v>0</v>
          </cell>
          <cell r="F143">
            <v>3109.37</v>
          </cell>
          <cell r="G143">
            <v>0</v>
          </cell>
          <cell r="H143">
            <v>-3109.37</v>
          </cell>
        </row>
        <row r="144">
          <cell r="B144">
            <v>64110000</v>
          </cell>
          <cell r="C144" t="str">
            <v>REMUNERATIONS BRUTES</v>
          </cell>
          <cell r="D144">
            <v>781706.31</v>
          </cell>
          <cell r="E144">
            <v>0</v>
          </cell>
          <cell r="F144">
            <v>781706.31</v>
          </cell>
          <cell r="G144">
            <v>0</v>
          </cell>
          <cell r="H144">
            <v>-781706.31</v>
          </cell>
        </row>
        <row r="145">
          <cell r="B145">
            <v>64120000</v>
          </cell>
          <cell r="C145" t="str">
            <v>CONGES PAYES</v>
          </cell>
          <cell r="D145">
            <v>37112</v>
          </cell>
          <cell r="E145">
            <v>38671</v>
          </cell>
          <cell r="F145">
            <v>0</v>
          </cell>
          <cell r="G145">
            <v>1559</v>
          </cell>
          <cell r="H145">
            <v>1559</v>
          </cell>
        </row>
        <row r="146">
          <cell r="B146">
            <v>64130000</v>
          </cell>
          <cell r="C146" t="str">
            <v>PRIME DE TRANSPORT</v>
          </cell>
          <cell r="D146">
            <v>4405.38</v>
          </cell>
          <cell r="E146">
            <v>0</v>
          </cell>
          <cell r="F146">
            <v>4405.38</v>
          </cell>
          <cell r="G146">
            <v>0</v>
          </cell>
          <cell r="H146">
            <v>-4405.38</v>
          </cell>
        </row>
        <row r="147">
          <cell r="B147">
            <v>64142000</v>
          </cell>
          <cell r="C147" t="str">
            <v>TICKET RESTAURANT</v>
          </cell>
          <cell r="D147">
            <v>29632</v>
          </cell>
          <cell r="E147">
            <v>2551.5</v>
          </cell>
          <cell r="F147">
            <v>27080.5</v>
          </cell>
          <cell r="G147">
            <v>0</v>
          </cell>
          <cell r="H147">
            <v>-27080.5</v>
          </cell>
        </row>
        <row r="148">
          <cell r="B148">
            <v>64160000</v>
          </cell>
          <cell r="C148" t="str">
            <v>PRIMES ET GRATIFICATIONS</v>
          </cell>
          <cell r="D148">
            <v>78320</v>
          </cell>
          <cell r="E148">
            <v>117100</v>
          </cell>
          <cell r="F148">
            <v>0</v>
          </cell>
          <cell r="G148">
            <v>38780</v>
          </cell>
          <cell r="H148">
            <v>38780</v>
          </cell>
        </row>
        <row r="149">
          <cell r="B149">
            <v>64510000</v>
          </cell>
          <cell r="C149" t="str">
            <v>URSSAF</v>
          </cell>
          <cell r="D149">
            <v>368553</v>
          </cell>
          <cell r="E149">
            <v>118408.75</v>
          </cell>
          <cell r="F149">
            <v>250144.25</v>
          </cell>
          <cell r="G149">
            <v>0</v>
          </cell>
          <cell r="H149">
            <v>-250144.25</v>
          </cell>
        </row>
        <row r="150">
          <cell r="B150">
            <v>64531000</v>
          </cell>
          <cell r="C150" t="str">
            <v>ANEP</v>
          </cell>
          <cell r="D150">
            <v>124102.51</v>
          </cell>
          <cell r="E150">
            <v>48153.72</v>
          </cell>
          <cell r="F150">
            <v>75948.789999999994</v>
          </cell>
          <cell r="G150">
            <v>0</v>
          </cell>
          <cell r="H150">
            <v>-75948.789999999994</v>
          </cell>
        </row>
        <row r="151">
          <cell r="B151">
            <v>64534000</v>
          </cell>
          <cell r="C151" t="str">
            <v>CIPRES VIE</v>
          </cell>
          <cell r="D151">
            <v>15287</v>
          </cell>
          <cell r="E151">
            <v>0</v>
          </cell>
          <cell r="F151">
            <v>15287</v>
          </cell>
          <cell r="G151">
            <v>0</v>
          </cell>
          <cell r="H151">
            <v>-15287</v>
          </cell>
        </row>
        <row r="152">
          <cell r="B152">
            <v>64535000</v>
          </cell>
          <cell r="C152" t="str">
            <v>SWISS LIFE MUTUELLE</v>
          </cell>
          <cell r="D152">
            <v>9291.2199999999993</v>
          </cell>
          <cell r="E152">
            <v>2330.4699999999998</v>
          </cell>
          <cell r="F152">
            <v>6960.75</v>
          </cell>
          <cell r="G152">
            <v>0</v>
          </cell>
          <cell r="H152">
            <v>-6960.75</v>
          </cell>
        </row>
        <row r="153">
          <cell r="B153">
            <v>64580000</v>
          </cell>
          <cell r="C153" t="str">
            <v>CHARGES SOC/ CONGES PAYE</v>
          </cell>
          <cell r="D153">
            <v>17832</v>
          </cell>
          <cell r="E153">
            <v>17768</v>
          </cell>
          <cell r="F153">
            <v>64</v>
          </cell>
          <cell r="G153">
            <v>0</v>
          </cell>
          <cell r="H153">
            <v>-64</v>
          </cell>
        </row>
        <row r="154">
          <cell r="B154">
            <v>64581000</v>
          </cell>
          <cell r="C154" t="str">
            <v>CH. SALES SUR PRIMES A P</v>
          </cell>
          <cell r="D154">
            <v>35823</v>
          </cell>
          <cell r="E154">
            <v>52213</v>
          </cell>
          <cell r="F154">
            <v>0</v>
          </cell>
          <cell r="G154">
            <v>16390</v>
          </cell>
          <cell r="H154">
            <v>16390</v>
          </cell>
        </row>
        <row r="155">
          <cell r="B155">
            <v>64600000</v>
          </cell>
          <cell r="C155" t="str">
            <v>COTISATIONS GSC GROUPAMA</v>
          </cell>
          <cell r="D155">
            <v>4033</v>
          </cell>
          <cell r="E155">
            <v>0</v>
          </cell>
          <cell r="F155">
            <v>4033</v>
          </cell>
          <cell r="G155">
            <v>0</v>
          </cell>
          <cell r="H155">
            <v>-4033</v>
          </cell>
        </row>
        <row r="156">
          <cell r="B156">
            <v>64750000</v>
          </cell>
          <cell r="C156" t="str">
            <v>MEDECINE DU TRAVAIL ACMS</v>
          </cell>
          <cell r="D156">
            <v>1616.7</v>
          </cell>
          <cell r="E156">
            <v>0</v>
          </cell>
          <cell r="F156">
            <v>1616.7</v>
          </cell>
          <cell r="G156">
            <v>0</v>
          </cell>
          <cell r="H156">
            <v>-1616.7</v>
          </cell>
        </row>
        <row r="157">
          <cell r="B157">
            <v>64910000</v>
          </cell>
          <cell r="C157" t="str">
            <v>CICE</v>
          </cell>
          <cell r="D157">
            <v>0</v>
          </cell>
          <cell r="E157">
            <v>8089</v>
          </cell>
          <cell r="F157">
            <v>0</v>
          </cell>
          <cell r="G157">
            <v>8089</v>
          </cell>
          <cell r="H157">
            <v>8089</v>
          </cell>
        </row>
        <row r="158">
          <cell r="B158">
            <v>65440000</v>
          </cell>
          <cell r="C158" t="str">
            <v>PERTES SUR CREANCES EXERC.ANT</v>
          </cell>
          <cell r="D158">
            <v>14526.36</v>
          </cell>
          <cell r="E158">
            <v>0</v>
          </cell>
          <cell r="F158">
            <v>14526.36</v>
          </cell>
          <cell r="G158">
            <v>0</v>
          </cell>
          <cell r="H158">
            <v>-14526.36</v>
          </cell>
        </row>
        <row r="159">
          <cell r="B159">
            <v>65800000</v>
          </cell>
          <cell r="C159" t="str">
            <v>CHARGES DIVERSES DE GEST</v>
          </cell>
          <cell r="D159">
            <v>458.74</v>
          </cell>
          <cell r="E159">
            <v>0</v>
          </cell>
          <cell r="F159">
            <v>458.74</v>
          </cell>
          <cell r="G159">
            <v>0</v>
          </cell>
          <cell r="H159">
            <v>-458.74</v>
          </cell>
        </row>
        <row r="160">
          <cell r="B160">
            <v>66600000</v>
          </cell>
          <cell r="C160" t="str">
            <v>PERTES DE CHANGE</v>
          </cell>
          <cell r="D160">
            <v>1299.56</v>
          </cell>
          <cell r="E160">
            <v>0</v>
          </cell>
          <cell r="F160">
            <v>1299.56</v>
          </cell>
          <cell r="G160">
            <v>0</v>
          </cell>
          <cell r="H160">
            <v>-1299.56</v>
          </cell>
        </row>
        <row r="161">
          <cell r="B161">
            <v>67180000</v>
          </cell>
          <cell r="C161" t="str">
            <v>CHARGES EXCEPTIONNELLES</v>
          </cell>
          <cell r="D161">
            <v>2664.71</v>
          </cell>
          <cell r="E161">
            <v>0</v>
          </cell>
          <cell r="F161">
            <v>2664.71</v>
          </cell>
          <cell r="G161">
            <v>0</v>
          </cell>
          <cell r="H161">
            <v>-2664.71</v>
          </cell>
        </row>
        <row r="162">
          <cell r="B162">
            <v>67210000</v>
          </cell>
          <cell r="C162" t="str">
            <v>CH.EXCEPT./EX.ANTER.</v>
          </cell>
          <cell r="D162">
            <v>1089.44</v>
          </cell>
          <cell r="E162">
            <v>0</v>
          </cell>
          <cell r="F162">
            <v>1089.44</v>
          </cell>
          <cell r="G162">
            <v>0</v>
          </cell>
          <cell r="H162">
            <v>-1089.44</v>
          </cell>
        </row>
        <row r="163">
          <cell r="B163">
            <v>67280000</v>
          </cell>
          <cell r="C163" t="str">
            <v>CH. EXCEPT. SUR EXERCICES ANTE</v>
          </cell>
          <cell r="D163">
            <v>291829.53999999998</v>
          </cell>
          <cell r="E163">
            <v>0</v>
          </cell>
          <cell r="F163">
            <v>291829.53999999998</v>
          </cell>
          <cell r="G163">
            <v>0</v>
          </cell>
          <cell r="H163">
            <v>-291829.53999999998</v>
          </cell>
        </row>
        <row r="164">
          <cell r="B164">
            <v>67560000</v>
          </cell>
          <cell r="C164" t="str">
            <v>VAL. COMPTABLES IMMOS FINANCIE</v>
          </cell>
          <cell r="D164">
            <v>11668.6</v>
          </cell>
          <cell r="E164">
            <v>0</v>
          </cell>
          <cell r="F164">
            <v>11668.6</v>
          </cell>
          <cell r="G164">
            <v>0</v>
          </cell>
          <cell r="H164">
            <v>-11668.6</v>
          </cell>
        </row>
        <row r="165">
          <cell r="B165">
            <v>68110000</v>
          </cell>
          <cell r="C165" t="str">
            <v>DOT. AMORT. ET PROV.</v>
          </cell>
          <cell r="D165">
            <v>11423.43</v>
          </cell>
          <cell r="E165">
            <v>0</v>
          </cell>
          <cell r="F165">
            <v>11423.43</v>
          </cell>
          <cell r="G165">
            <v>0</v>
          </cell>
          <cell r="H165">
            <v>-11423.43</v>
          </cell>
        </row>
        <row r="166">
          <cell r="B166">
            <v>68174000</v>
          </cell>
          <cell r="C166" t="str">
            <v>DOT PROV CLIENT DOUTEUX</v>
          </cell>
          <cell r="D166">
            <v>19148</v>
          </cell>
          <cell r="E166">
            <v>0</v>
          </cell>
          <cell r="F166">
            <v>19148</v>
          </cell>
          <cell r="G166">
            <v>0</v>
          </cell>
          <cell r="H166">
            <v>-19148</v>
          </cell>
        </row>
        <row r="167">
          <cell r="B167">
            <v>69900000</v>
          </cell>
          <cell r="C167" t="str">
            <v>PRODUITS C.I.R</v>
          </cell>
          <cell r="D167">
            <v>0</v>
          </cell>
          <cell r="E167">
            <v>96518</v>
          </cell>
          <cell r="F167">
            <v>0</v>
          </cell>
          <cell r="G167">
            <v>96518</v>
          </cell>
          <cell r="H167">
            <v>96518</v>
          </cell>
        </row>
        <row r="168">
          <cell r="B168">
            <v>70610000</v>
          </cell>
          <cell r="C168" t="str">
            <v>VENTES SALES DIRECTES FRANCE</v>
          </cell>
          <cell r="D168">
            <v>266626.55</v>
          </cell>
          <cell r="E168">
            <v>820624.53</v>
          </cell>
          <cell r="F168">
            <v>0</v>
          </cell>
          <cell r="G168">
            <v>553997.98</v>
          </cell>
          <cell r="H168">
            <v>553997.98</v>
          </cell>
        </row>
        <row r="169">
          <cell r="B169">
            <v>70619500</v>
          </cell>
          <cell r="C169" t="str">
            <v>VENTES DIRECTES CEE (hors France)</v>
          </cell>
          <cell r="D169">
            <v>244142.91</v>
          </cell>
          <cell r="E169">
            <v>665857.77</v>
          </cell>
          <cell r="F169">
            <v>0</v>
          </cell>
          <cell r="G169">
            <v>421714.86</v>
          </cell>
          <cell r="H169">
            <v>421714.86</v>
          </cell>
        </row>
        <row r="170">
          <cell r="B170">
            <v>70619900</v>
          </cell>
          <cell r="C170" t="str">
            <v>VENTES DIRECTES EXPORT (HORS CEE)</v>
          </cell>
          <cell r="D170">
            <v>142780.24</v>
          </cell>
          <cell r="E170">
            <v>365930.69</v>
          </cell>
          <cell r="F170">
            <v>0</v>
          </cell>
          <cell r="G170">
            <v>223150.45</v>
          </cell>
          <cell r="H170">
            <v>223150.45</v>
          </cell>
        </row>
        <row r="171">
          <cell r="B171">
            <v>70629900</v>
          </cell>
          <cell r="C171" t="str">
            <v>VENTES INDIRECTES EXPORT (hors CEE)</v>
          </cell>
          <cell r="D171">
            <v>19645.189999999999</v>
          </cell>
          <cell r="E171">
            <v>216552.22</v>
          </cell>
          <cell r="F171">
            <v>0</v>
          </cell>
          <cell r="G171">
            <v>196907.03</v>
          </cell>
          <cell r="H171">
            <v>196907.03</v>
          </cell>
        </row>
        <row r="172">
          <cell r="B172">
            <v>70640900</v>
          </cell>
          <cell r="C172" t="str">
            <v>INFIBOX FLUX GRPV EXPORT (hors CEE)</v>
          </cell>
          <cell r="D172">
            <v>17500</v>
          </cell>
          <cell r="E172">
            <v>103900</v>
          </cell>
          <cell r="F172">
            <v>0</v>
          </cell>
          <cell r="G172">
            <v>86400</v>
          </cell>
          <cell r="H172">
            <v>86400</v>
          </cell>
        </row>
        <row r="173">
          <cell r="B173">
            <v>70659900</v>
          </cell>
          <cell r="C173" t="str">
            <v>CONSULTING EXPORT</v>
          </cell>
          <cell r="D173">
            <v>0</v>
          </cell>
          <cell r="E173">
            <v>20000</v>
          </cell>
          <cell r="F173">
            <v>0</v>
          </cell>
          <cell r="G173">
            <v>20000</v>
          </cell>
          <cell r="H173">
            <v>20000</v>
          </cell>
        </row>
        <row r="174">
          <cell r="B174">
            <v>70660000</v>
          </cell>
          <cell r="C174" t="str">
            <v>VENTES SALES ONLINE FRANCE</v>
          </cell>
          <cell r="D174">
            <v>5301.98</v>
          </cell>
          <cell r="E174">
            <v>10248</v>
          </cell>
          <cell r="F174">
            <v>0</v>
          </cell>
          <cell r="G174">
            <v>4946.0200000000004</v>
          </cell>
          <cell r="H174">
            <v>4946.0200000000004</v>
          </cell>
        </row>
        <row r="175">
          <cell r="B175">
            <v>70669500</v>
          </cell>
          <cell r="C175" t="str">
            <v>VENTES ONLINE CEE (hors France)</v>
          </cell>
          <cell r="D175">
            <v>7564.15</v>
          </cell>
          <cell r="E175">
            <v>17991</v>
          </cell>
          <cell r="F175">
            <v>0</v>
          </cell>
          <cell r="G175">
            <v>10426.85</v>
          </cell>
          <cell r="H175">
            <v>10426.85</v>
          </cell>
        </row>
        <row r="176">
          <cell r="B176">
            <v>70669900</v>
          </cell>
          <cell r="C176" t="str">
            <v>VENTES ONLINE EXPORT (hors CEE)</v>
          </cell>
          <cell r="D176">
            <v>4634.74</v>
          </cell>
          <cell r="E176">
            <v>10496</v>
          </cell>
          <cell r="F176">
            <v>0</v>
          </cell>
          <cell r="G176">
            <v>5861.26</v>
          </cell>
          <cell r="H176">
            <v>5861.26</v>
          </cell>
        </row>
        <row r="177">
          <cell r="B177">
            <v>70679900</v>
          </cell>
          <cell r="C177" t="str">
            <v>VENTES INFRONT</v>
          </cell>
          <cell r="D177">
            <v>39385</v>
          </cell>
          <cell r="E177">
            <v>598905</v>
          </cell>
          <cell r="F177">
            <v>0</v>
          </cell>
          <cell r="G177">
            <v>559520</v>
          </cell>
          <cell r="H177">
            <v>559520</v>
          </cell>
        </row>
        <row r="178">
          <cell r="B178">
            <v>70680000</v>
          </cell>
          <cell r="C178" t="str">
            <v>ETA ET WIDGETS FRANCE</v>
          </cell>
          <cell r="D178">
            <v>0</v>
          </cell>
          <cell r="E178">
            <v>24000</v>
          </cell>
          <cell r="F178">
            <v>0</v>
          </cell>
          <cell r="G178">
            <v>24000</v>
          </cell>
          <cell r="H178">
            <v>24000</v>
          </cell>
        </row>
        <row r="179">
          <cell r="B179">
            <v>70699900</v>
          </cell>
          <cell r="C179" t="str">
            <v>VENTES INFRONT</v>
          </cell>
          <cell r="D179">
            <v>0</v>
          </cell>
          <cell r="E179">
            <v>5487.39</v>
          </cell>
          <cell r="F179">
            <v>0</v>
          </cell>
          <cell r="G179">
            <v>5487.39</v>
          </cell>
          <cell r="H179">
            <v>5487.39</v>
          </cell>
        </row>
        <row r="180">
          <cell r="B180">
            <v>75800000</v>
          </cell>
          <cell r="C180" t="str">
            <v>PRODUITS DIVERS DE GESTI</v>
          </cell>
          <cell r="D180">
            <v>0</v>
          </cell>
          <cell r="E180">
            <v>13.57</v>
          </cell>
          <cell r="F180">
            <v>0</v>
          </cell>
          <cell r="G180">
            <v>13.57</v>
          </cell>
          <cell r="H180">
            <v>13.57</v>
          </cell>
        </row>
        <row r="181">
          <cell r="B181">
            <v>76600000</v>
          </cell>
          <cell r="C181" t="str">
            <v>GAINS DE CHANGE</v>
          </cell>
          <cell r="D181">
            <v>0</v>
          </cell>
          <cell r="E181">
            <v>6766.84</v>
          </cell>
          <cell r="F181">
            <v>0</v>
          </cell>
          <cell r="G181">
            <v>6766.84</v>
          </cell>
          <cell r="H181">
            <v>6766.84</v>
          </cell>
        </row>
        <row r="182">
          <cell r="B182">
            <v>76800000</v>
          </cell>
          <cell r="C182" t="str">
            <v>AUTRES PRODUITS FINANCIERS</v>
          </cell>
          <cell r="D182">
            <v>0</v>
          </cell>
          <cell r="E182">
            <v>60316.07</v>
          </cell>
          <cell r="F182">
            <v>0</v>
          </cell>
          <cell r="G182">
            <v>60316.07</v>
          </cell>
          <cell r="H182">
            <v>60316.07</v>
          </cell>
        </row>
        <row r="183">
          <cell r="B183">
            <v>77280000</v>
          </cell>
          <cell r="C183" t="str">
            <v>PDTS EXCEPT. SUR EXERC. ANT.</v>
          </cell>
          <cell r="D183">
            <v>0</v>
          </cell>
          <cell r="E183">
            <v>278300.21999999997</v>
          </cell>
          <cell r="F183">
            <v>0</v>
          </cell>
          <cell r="G183">
            <v>278300.21999999997</v>
          </cell>
          <cell r="H183">
            <v>278300.21999999997</v>
          </cell>
        </row>
        <row r="184">
          <cell r="B184">
            <v>78150000</v>
          </cell>
          <cell r="C184" t="str">
            <v>REP.PROV POUR RISQUE ET CH.</v>
          </cell>
          <cell r="D184">
            <v>0</v>
          </cell>
          <cell r="E184">
            <v>7000</v>
          </cell>
          <cell r="F184">
            <v>0</v>
          </cell>
          <cell r="G184">
            <v>7000</v>
          </cell>
          <cell r="H184">
            <v>7000</v>
          </cell>
        </row>
        <row r="185">
          <cell r="B185">
            <v>78174000</v>
          </cell>
          <cell r="C185" t="str">
            <v>REP PROV CLT DOUTEUX</v>
          </cell>
          <cell r="D185">
            <v>0</v>
          </cell>
          <cell r="E185">
            <v>26618</v>
          </cell>
          <cell r="F185">
            <v>0</v>
          </cell>
          <cell r="G185">
            <v>26618</v>
          </cell>
          <cell r="H185">
            <v>26618</v>
          </cell>
        </row>
        <row r="186">
          <cell r="B186">
            <v>78662000</v>
          </cell>
          <cell r="C186" t="str">
            <v>REPRISE PROV CREANCES PARTICIP</v>
          </cell>
          <cell r="D186">
            <v>0</v>
          </cell>
          <cell r="E186">
            <v>13727.5</v>
          </cell>
          <cell r="F186">
            <v>0</v>
          </cell>
          <cell r="G186">
            <v>13727.5</v>
          </cell>
          <cell r="H186">
            <v>13727.5</v>
          </cell>
        </row>
        <row r="187">
          <cell r="B187">
            <v>79100000</v>
          </cell>
          <cell r="C187" t="str">
            <v>TRANSFERT DE CHARGES</v>
          </cell>
          <cell r="D187">
            <v>0</v>
          </cell>
          <cell r="E187">
            <v>17989.09</v>
          </cell>
          <cell r="F187">
            <v>0</v>
          </cell>
          <cell r="G187">
            <v>17989.09</v>
          </cell>
          <cell r="H187">
            <v>17989.09</v>
          </cell>
        </row>
      </sheetData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951PY1xQQkuF_gymkbrCqaXpvkitD_dBp0iYM9I8W52fHCF28uuwT4Npv3xC5MMK" itemId="01HF5CC5HFXI4EFBRQKVHYKV4K4SKCDGGI">
      <xxl21:absoluteUrl r:id="rId2"/>
      <xxl21:relativeUrl r:id="rId3"/>
    </xxl21:alternateUrls>
    <sheetNames>
      <sheetName val="Control"/>
      <sheetName val="AR Error List"/>
      <sheetName val="Log of Changes vs Q421"/>
      <sheetName val="Legends"/>
      <sheetName val="DeskTop Procedure"/>
      <sheetName val="IS_Q"/>
      <sheetName val="BS_Q"/>
      <sheetName val="CF_Q"/>
      <sheetName val="Note 20 v2"/>
      <sheetName val="E_Q "/>
      <sheetName val="CF"/>
      <sheetName val="CF AS"/>
      <sheetName val="Note 10_Input"/>
      <sheetName val="Rent"/>
      <sheetName val="Y-o-Y"/>
      <sheetName val="M-o-M"/>
      <sheetName val="Consolidation"/>
      <sheetName val="CF Q"/>
      <sheetName val="Q-o-Q"/>
      <sheetName val="Shares in subs"/>
      <sheetName val="Equity recociliation"/>
      <sheetName val="IFRS Adj Commission"/>
      <sheetName val="FX trans diff"/>
      <sheetName val="Bank"/>
      <sheetName val="Deferred tax"/>
      <sheetName val="IFRS Adj Leases"/>
      <sheetName val="Other adjustments"/>
      <sheetName val="IFRS Adj Revenue"/>
      <sheetName val="Pexip Holding AS"/>
      <sheetName val="FX-rates"/>
      <sheetName val="NB_FX"/>
      <sheetName val="Skedify Acquisition (IB)"/>
      <sheetName val="Skedify Debt Cancellation"/>
      <sheetName val="EPS"/>
      <sheetName val="EPS average 2022"/>
      <sheetName val="EPS average 2021"/>
      <sheetName val="Q1 Share Buybacks"/>
      <sheetName val="FTEs"/>
      <sheetName val="Mapping"/>
      <sheetName val="Leasing"/>
      <sheetName val="Pexip AS"/>
      <sheetName val="Pexip Inc"/>
      <sheetName val="Pexip Ltd"/>
      <sheetName val="Videxio APAC"/>
      <sheetName val="Pexip Australia"/>
      <sheetName val="Pexip Japan"/>
      <sheetName val="Pexip Singapore"/>
      <sheetName val="Pexip France"/>
      <sheetName val="Pexip Germany"/>
      <sheetName val="Pexip Netherlands"/>
      <sheetName val="IC rec"/>
      <sheetName val="Skedify Acquistion"/>
      <sheetName val="Pexip Belgium"/>
      <sheetName val="Valutanetting bank"/>
      <sheetName val="FX by sub (acc)"/>
      <sheetName val="D.T.A. YE_assessment"/>
      <sheetName val="Skedify Share Option"/>
      <sheetName val="Note 10"/>
      <sheetName val=" not use"/>
      <sheetName val="Note 8 investments in Associ"/>
      <sheetName val="Note 9b Financial Instr"/>
      <sheetName val="Note 10 Available for Sale"/>
      <sheetName val="Note 11 Derivative Fin Instr"/>
      <sheetName val="Note 14 Financial Assets Fair V"/>
      <sheetName val="Note 16 Held for sale"/>
      <sheetName val="Note 18 Share-based payments"/>
      <sheetName val="Note 19 Retained earnings "/>
      <sheetName val="Note 23 Deferred income tax"/>
      <sheetName val="Note 25 Prov Liabl &amp; Charges"/>
      <sheetName val="Note 26 Other loss_gain"/>
      <sheetName val="Note 30 Employee benefit Exp"/>
      <sheetName val="Note 35 Dividends per share"/>
      <sheetName val="Note 39 Business Comb"/>
      <sheetName val="Alt Note 24 IAS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84">
          <cell r="CE84">
            <v>486402.14373894205</v>
          </cell>
        </row>
      </sheetData>
      <sheetData sheetId="17">
        <row r="11">
          <cell r="S11">
            <v>0</v>
          </cell>
        </row>
      </sheetData>
      <sheetData sheetId="18">
        <row r="18">
          <cell r="Q18">
            <v>0</v>
          </cell>
        </row>
      </sheetData>
      <sheetData sheetId="19"/>
      <sheetData sheetId="20">
        <row r="9">
          <cell r="I9"/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7">
          <cell r="AC7">
            <v>1</v>
          </cell>
        </row>
      </sheetData>
      <sheetData sheetId="30"/>
      <sheetData sheetId="31"/>
      <sheetData sheetId="32"/>
      <sheetData sheetId="33"/>
      <sheetData sheetId="34"/>
      <sheetData sheetId="35">
        <row r="89">
          <cell r="J89">
            <v>103565050</v>
          </cell>
        </row>
      </sheetData>
      <sheetData sheetId="36">
        <row r="7">
          <cell r="B7">
            <v>44609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tatus"/>
      <sheetName val="Output"/>
      <sheetName val="Model"/>
      <sheetName val="Sensitivity"/>
      <sheetName val="DARR TARGET 2021"/>
      <sheetName val="Analysis Tool"/>
      <sheetName val="ARR to Revenue Calculator"/>
      <sheetName val="Departments&gt;&gt;"/>
      <sheetName val="EMEA"/>
      <sheetName val="Americas"/>
      <sheetName val="APAC"/>
      <sheetName val="Global Sales"/>
      <sheetName val="Engineering"/>
      <sheetName val="GTM"/>
      <sheetName val="Other"/>
      <sheetName val="Input&gt;&gt;"/>
      <sheetName val="FX"/>
      <sheetName val="Revenue"/>
      <sheetName val="FTEs"/>
      <sheetName val="Salary"/>
      <sheetName val="Other Opex"/>
      <sheetName val="Visma Historical Data"/>
      <sheetName val="List"/>
      <sheetName val="Bamboohr"/>
      <sheetName val="Input FTEs Act Sep21"/>
      <sheetName val="Bamboohr 24.09.21"/>
      <sheetName val="Planhat Renewals WIP"/>
      <sheetName val="Other&gt;&gt;"/>
      <sheetName val="Revenue Reports Analysis"/>
      <sheetName val="Revenue Report Infinity "/>
      <sheetName val="Revneue &amp; Cash Conversion Ex. "/>
      <sheetName val="Sources"/>
    </sheetNames>
    <sheetDataSet>
      <sheetData sheetId="0"/>
      <sheetData sheetId="1"/>
      <sheetData sheetId="2"/>
      <sheetData sheetId="3"/>
      <sheetData sheetId="4"/>
      <sheetData sheetId="5">
        <row r="3">
          <cell r="C3">
            <v>1</v>
          </cell>
        </row>
        <row r="4">
          <cell r="C4">
            <v>2</v>
          </cell>
        </row>
        <row r="5">
          <cell r="C5">
            <v>3</v>
          </cell>
        </row>
        <row r="6">
          <cell r="C6">
            <v>4</v>
          </cell>
        </row>
        <row r="7">
          <cell r="C7">
            <v>5</v>
          </cell>
        </row>
        <row r="8">
          <cell r="C8">
            <v>6</v>
          </cell>
        </row>
        <row r="9">
          <cell r="C9">
            <v>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5">
          <cell r="M5" t="str">
            <v>✔</v>
          </cell>
          <cell r="O5">
            <v>1</v>
          </cell>
        </row>
        <row r="6">
          <cell r="M6" t="str">
            <v>✘</v>
          </cell>
          <cell r="O6">
            <v>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,B,C"/>
      <sheetName val="D1,D2,D3"/>
      <sheetName val="E"/>
      <sheetName val="F,G"/>
      <sheetName val="H"/>
      <sheetName val="I"/>
      <sheetName val="J1, J2"/>
      <sheetName val="K,L"/>
      <sheetName val="M"/>
      <sheetName val=" N"/>
      <sheetName val="O,P"/>
      <sheetName val="Q"/>
      <sheetName val="S, T"/>
      <sheetName val="U"/>
      <sheetName val="V"/>
      <sheetName val="W,X"/>
      <sheetName val="Installed machines"/>
    </sheetNames>
    <sheetDataSet>
      <sheetData sheetId="0">
        <row r="8">
          <cell r="J8">
            <v>1000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e 20 v2"/>
      <sheetName val="Review 10.03.2022"/>
      <sheetName val="Cash flow 2020"/>
      <sheetName val="Note 20"/>
      <sheetName val="Review SH"/>
      <sheetName val="Underlag fra CF"/>
      <sheetName val="Cash flow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e 3 Financial Risk Mng"/>
      <sheetName val="Note 4 Crit Estim&amp;Judg"/>
      <sheetName val="Note 5 Segment "/>
      <sheetName val="Note 6 Personnel &amp; audit"/>
      <sheetName val="Note 7 Prop, plant &amp; Equip (2)"/>
      <sheetName val="Note 8 Intangible Assets"/>
      <sheetName val="Note 8 investments in Associ"/>
      <sheetName val="Note 9 Financial Instr"/>
      <sheetName val="Note 9b Financial Instr"/>
      <sheetName val="Note 10 Available for Sale"/>
      <sheetName val="Note 11 Derivative Fin Instr"/>
      <sheetName val="Note 10 Trade &amp; Other Rec"/>
      <sheetName val="Note 11 Inventories"/>
      <sheetName val="Note 14 Financial Assets Fair V"/>
      <sheetName val="Note 12 Cash &amp; Equivalents"/>
      <sheetName val="Note 16 Held for sale"/>
      <sheetName val="Note 13 Share capital"/>
      <sheetName val="Note 18 Share-based payments"/>
      <sheetName val="Note 19 Retained earnings "/>
      <sheetName val="Note 14 Other reserves"/>
      <sheetName val="Note 15 Trade &amp; other payables"/>
      <sheetName val="Note 23 Deferred income tax"/>
      <sheetName val="Note 25 Prov Liabl &amp; Charges"/>
      <sheetName val="Note 26 Other loss_gain"/>
      <sheetName val="Note 16 Borrowings"/>
      <sheetName val="Note 17 Retirem Benefit Obl"/>
      <sheetName val="Note 18 Other losses-gains-net"/>
      <sheetName val="Note 30 Employee benefit Exp"/>
      <sheetName val="Note 19 Finance Income &amp; Costs"/>
      <sheetName val="Note 20 Income tax expense  (2)"/>
      <sheetName val="Note 21 Earnings per share"/>
      <sheetName val="Note 35 Dividends per share"/>
      <sheetName val="Note 22 cash from operation"/>
      <sheetName val="Note 23 Contingencies"/>
      <sheetName val="Note 24 Commitments"/>
      <sheetName val="Note 39 Business Comb"/>
      <sheetName val="Note 25 Related-party Trans"/>
      <sheetName val="Alt Note 24 IAS 19"/>
      <sheetName val="Note 26 Pledged assets and guar"/>
      <sheetName val="Note 27 Available for sale"/>
      <sheetName val="Note 28 Events after"/>
      <sheetName val="Note 29 Transition"/>
      <sheetName val="Resp Statemen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shboard WIP"/>
      <sheetName val="Status"/>
      <sheetName val="Model Pexip&gt;&gt;"/>
      <sheetName val="Model vWIP"/>
      <sheetName val="Input &gt;&gt;"/>
      <sheetName val="Revenue &amp; FX"/>
      <sheetName val="FTEs &amp; Salary "/>
      <sheetName val="Other Opex"/>
      <sheetName val="Estimated split OPEX"/>
      <sheetName val="Capex and capitalisation"/>
      <sheetName val="Leases"/>
      <sheetName val="Working Capital"/>
      <sheetName val="Debt &amp; Equity"/>
      <sheetName val="Valuation&gt;&gt;"/>
      <sheetName val="Valuation"/>
      <sheetName val="WACC"/>
      <sheetName val="Comps"/>
      <sheetName val="Market Data Pexip Stock"/>
      <sheetName val="BP Pexip&gt;&gt;"/>
      <sheetName val="Business Plan (MNPI)"/>
      <sheetName val="FTEs"/>
      <sheetName val="Bamboohr"/>
      <sheetName val="Other&gt;&gt;"/>
      <sheetName val="Model Example Calc."/>
      <sheetName val="Font &amp; Lists"/>
    </sheetNames>
    <sheetDataSet>
      <sheetData sheetId="0"/>
      <sheetData sheetId="1"/>
      <sheetData sheetId="2"/>
      <sheetData sheetId="3">
        <row r="8">
          <cell r="AL8">
            <v>2018</v>
          </cell>
          <cell r="AM8">
            <v>2019</v>
          </cell>
          <cell r="AN8">
            <v>2020</v>
          </cell>
          <cell r="AO8">
            <v>2021</v>
          </cell>
          <cell r="AP8">
            <v>2022</v>
          </cell>
          <cell r="AQ8">
            <v>2023</v>
          </cell>
          <cell r="AR8">
            <v>2024</v>
          </cell>
          <cell r="AS8">
            <v>2025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3CA4E-B02B-49B7-AFC6-F1ACDE29075E}">
  <dimension ref="A1:AA28"/>
  <sheetViews>
    <sheetView showGridLines="0" zoomScaleNormal="10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N17" sqref="N17"/>
    </sheetView>
  </sheetViews>
  <sheetFormatPr defaultRowHeight="14.4" x14ac:dyDescent="0.3"/>
  <cols>
    <col min="1" max="1" width="43.33203125" bestFit="1" customWidth="1"/>
    <col min="2" max="4" width="11.44140625" bestFit="1" customWidth="1"/>
    <col min="5" max="5" width="11.5546875" bestFit="1" customWidth="1"/>
    <col min="6" max="12" width="11.21875" bestFit="1" customWidth="1"/>
    <col min="13" max="17" width="13.33203125" customWidth="1"/>
    <col min="18" max="18" width="11" customWidth="1"/>
    <col min="19" max="19" width="9.88671875" bestFit="1" customWidth="1"/>
    <col min="20" max="20" width="15.33203125" bestFit="1" customWidth="1"/>
    <col min="21" max="21" width="11.5546875" bestFit="1" customWidth="1"/>
    <col min="22" max="22" width="13.109375" bestFit="1" customWidth="1"/>
    <col min="23" max="23" width="11.6640625" bestFit="1" customWidth="1"/>
    <col min="24" max="24" width="11.5546875" bestFit="1" customWidth="1"/>
  </cols>
  <sheetData>
    <row r="1" spans="1:27" x14ac:dyDescent="0.3">
      <c r="A1" s="45" t="s">
        <v>137</v>
      </c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1" t="s">
        <v>10</v>
      </c>
      <c r="M1" s="1" t="s">
        <v>11</v>
      </c>
      <c r="N1" s="1" t="s">
        <v>141</v>
      </c>
      <c r="O1" s="28" t="s">
        <v>145</v>
      </c>
      <c r="P1" s="1"/>
      <c r="Q1" s="1"/>
      <c r="S1" s="9">
        <v>2023</v>
      </c>
      <c r="T1" s="9">
        <v>2024</v>
      </c>
      <c r="U1" s="8">
        <v>2025</v>
      </c>
      <c r="V1" s="65" t="s">
        <v>142</v>
      </c>
    </row>
    <row r="2" spans="1:27" ht="16.2" customHeight="1" x14ac:dyDescent="0.3">
      <c r="A2" s="3" t="s">
        <v>12</v>
      </c>
      <c r="B2" s="59">
        <v>25408</v>
      </c>
      <c r="C2" s="59">
        <v>21772</v>
      </c>
      <c r="D2" s="59">
        <v>20445</v>
      </c>
      <c r="E2" s="59">
        <v>26442</v>
      </c>
      <c r="F2" s="59">
        <v>27762</v>
      </c>
      <c r="G2" s="59">
        <v>24711</v>
      </c>
      <c r="H2" s="59">
        <v>21361</v>
      </c>
      <c r="I2" s="59">
        <v>30056</v>
      </c>
      <c r="J2" s="59">
        <v>31430</v>
      </c>
      <c r="K2" s="59">
        <v>27326</v>
      </c>
      <c r="L2" s="59">
        <v>26344</v>
      </c>
      <c r="M2" s="59">
        <v>33003</v>
      </c>
      <c r="N2" s="59">
        <v>40746</v>
      </c>
      <c r="O2" s="59">
        <v>32249</v>
      </c>
      <c r="P2" s="61"/>
      <c r="Q2" s="61"/>
      <c r="R2" s="60"/>
      <c r="S2" s="59">
        <v>94067</v>
      </c>
      <c r="T2" s="59">
        <v>103889</v>
      </c>
      <c r="U2" s="59">
        <v>118102</v>
      </c>
      <c r="V2" s="59">
        <v>132342</v>
      </c>
      <c r="W2" s="51"/>
      <c r="X2" s="57"/>
      <c r="Z2" s="51"/>
      <c r="AA2" s="58"/>
    </row>
    <row r="3" spans="1:27" ht="16.2" customHeight="1" x14ac:dyDescent="0.3">
      <c r="A3" s="34" t="s">
        <v>13</v>
      </c>
      <c r="B3" s="61">
        <v>2080</v>
      </c>
      <c r="C3" s="61">
        <v>2279</v>
      </c>
      <c r="D3" s="61">
        <v>2402</v>
      </c>
      <c r="E3" s="61">
        <v>2594</v>
      </c>
      <c r="F3" s="61">
        <v>2574</v>
      </c>
      <c r="G3" s="61">
        <v>2519</v>
      </c>
      <c r="H3" s="61">
        <v>2316</v>
      </c>
      <c r="I3" s="61">
        <v>2381</v>
      </c>
      <c r="J3" s="61">
        <v>2619</v>
      </c>
      <c r="K3" s="61">
        <v>1812</v>
      </c>
      <c r="L3" s="61">
        <v>2715</v>
      </c>
      <c r="M3" s="61">
        <v>2635</v>
      </c>
      <c r="N3" s="61">
        <v>3252</v>
      </c>
      <c r="O3" s="61">
        <v>3144</v>
      </c>
      <c r="P3" s="61"/>
      <c r="Q3" s="61"/>
      <c r="R3" s="70"/>
      <c r="S3" s="61">
        <v>9356</v>
      </c>
      <c r="T3" s="61">
        <v>9791</v>
      </c>
      <c r="U3" s="61">
        <v>9782</v>
      </c>
      <c r="V3" s="61">
        <v>11746</v>
      </c>
      <c r="X3" s="57"/>
    </row>
    <row r="4" spans="1:27" ht="16.2" customHeight="1" x14ac:dyDescent="0.3">
      <c r="A4" s="16" t="s">
        <v>14</v>
      </c>
      <c r="B4" s="61">
        <v>15577</v>
      </c>
      <c r="C4" s="61">
        <v>14667</v>
      </c>
      <c r="D4" s="61">
        <v>13686</v>
      </c>
      <c r="E4" s="61">
        <v>14899</v>
      </c>
      <c r="F4" s="61">
        <v>15347</v>
      </c>
      <c r="G4" s="61">
        <v>15269</v>
      </c>
      <c r="H4" s="61">
        <v>14122</v>
      </c>
      <c r="I4" s="61">
        <v>16096</v>
      </c>
      <c r="J4" s="61">
        <v>15271</v>
      </c>
      <c r="K4" s="61">
        <v>16082</v>
      </c>
      <c r="L4" s="61">
        <v>14603</v>
      </c>
      <c r="M4" s="61">
        <v>17377</v>
      </c>
      <c r="N4" s="61">
        <v>14423</v>
      </c>
      <c r="O4" s="61">
        <v>17700</v>
      </c>
      <c r="P4" s="61"/>
      <c r="Q4" s="61"/>
      <c r="R4" s="60"/>
      <c r="S4" s="61">
        <v>58829</v>
      </c>
      <c r="T4" s="61">
        <v>60832</v>
      </c>
      <c r="U4" s="61">
        <v>63334</v>
      </c>
      <c r="V4" s="61">
        <v>64103</v>
      </c>
      <c r="W4" s="51"/>
      <c r="X4" s="51"/>
    </row>
    <row r="5" spans="1:27" ht="16.2" customHeight="1" x14ac:dyDescent="0.3">
      <c r="A5" s="16" t="s">
        <v>15</v>
      </c>
      <c r="B5" s="61">
        <v>4377</v>
      </c>
      <c r="C5" s="61">
        <v>4000</v>
      </c>
      <c r="D5" s="61">
        <v>3371</v>
      </c>
      <c r="E5" s="61">
        <v>3386</v>
      </c>
      <c r="F5" s="61">
        <v>3719</v>
      </c>
      <c r="G5" s="61">
        <v>3599</v>
      </c>
      <c r="H5" s="61">
        <v>3231</v>
      </c>
      <c r="I5" s="61">
        <v>3678</v>
      </c>
      <c r="J5" s="61">
        <v>3435</v>
      </c>
      <c r="K5" s="61">
        <v>3881</v>
      </c>
      <c r="L5" s="61">
        <v>3825</v>
      </c>
      <c r="M5" s="61">
        <v>3673</v>
      </c>
      <c r="N5" s="61">
        <v>4391</v>
      </c>
      <c r="O5" s="61">
        <v>4192</v>
      </c>
      <c r="P5" s="61"/>
      <c r="Q5" s="61"/>
      <c r="R5" s="60"/>
      <c r="S5" s="61">
        <v>15135</v>
      </c>
      <c r="T5" s="61">
        <v>14228</v>
      </c>
      <c r="U5" s="61">
        <v>14813</v>
      </c>
      <c r="V5" s="61">
        <v>16081</v>
      </c>
      <c r="X5" s="30"/>
    </row>
    <row r="6" spans="1:27" ht="16.2" customHeight="1" x14ac:dyDescent="0.3">
      <c r="A6" s="2" t="s">
        <v>16</v>
      </c>
      <c r="B6" s="60">
        <v>33</v>
      </c>
      <c r="C6" s="60">
        <v>-93</v>
      </c>
      <c r="D6" s="60">
        <v>-536</v>
      </c>
      <c r="E6" s="60">
        <v>-418</v>
      </c>
      <c r="F6" s="60">
        <v>-644</v>
      </c>
      <c r="G6" s="60">
        <v>-283</v>
      </c>
      <c r="H6" s="60">
        <v>-321</v>
      </c>
      <c r="I6" s="60">
        <v>-242</v>
      </c>
      <c r="J6" s="60">
        <v>237</v>
      </c>
      <c r="K6" s="60">
        <v>-81</v>
      </c>
      <c r="L6" s="60">
        <v>-481</v>
      </c>
      <c r="M6" s="60">
        <v>-232</v>
      </c>
      <c r="N6" s="60">
        <v>507</v>
      </c>
      <c r="O6" s="60">
        <v>16</v>
      </c>
      <c r="P6" s="61"/>
      <c r="Q6" s="61"/>
      <c r="R6" s="60"/>
      <c r="S6" s="61">
        <v>1014</v>
      </c>
      <c r="T6" s="61">
        <v>1490</v>
      </c>
      <c r="U6" s="60">
        <v>556</v>
      </c>
      <c r="V6" s="60">
        <v>-190</v>
      </c>
    </row>
    <row r="7" spans="1:27" ht="16.2" customHeight="1" x14ac:dyDescent="0.3">
      <c r="A7" s="33" t="s">
        <v>17</v>
      </c>
      <c r="B7" s="62">
        <f>B2-SUM(B3:B5)+B6</f>
        <v>3407</v>
      </c>
      <c r="C7" s="63">
        <v>733</v>
      </c>
      <c r="D7" s="63">
        <v>449</v>
      </c>
      <c r="E7" s="62">
        <v>5145</v>
      </c>
      <c r="F7" s="62">
        <v>5478</v>
      </c>
      <c r="G7" s="62">
        <v>3040</v>
      </c>
      <c r="H7" s="62">
        <v>1371</v>
      </c>
      <c r="I7" s="62">
        <v>7659</v>
      </c>
      <c r="J7" s="62">
        <v>10341</v>
      </c>
      <c r="K7" s="62">
        <v>5470</v>
      </c>
      <c r="L7" s="62">
        <v>4721</v>
      </c>
      <c r="M7" s="62">
        <v>9086</v>
      </c>
      <c r="N7" s="62">
        <v>19188</v>
      </c>
      <c r="O7" s="62">
        <v>7230</v>
      </c>
      <c r="P7" s="61"/>
      <c r="Q7" s="61"/>
      <c r="R7" s="60"/>
      <c r="S7" s="62">
        <v>9734</v>
      </c>
      <c r="T7" s="62">
        <v>17548</v>
      </c>
      <c r="U7" s="62">
        <v>29618</v>
      </c>
      <c r="V7" s="62">
        <v>40225</v>
      </c>
      <c r="W7" s="51">
        <v>0</v>
      </c>
    </row>
    <row r="8" spans="1:27" ht="16.2" customHeight="1" x14ac:dyDescent="0.3">
      <c r="A8" s="2" t="s">
        <v>18</v>
      </c>
      <c r="B8" s="61">
        <v>2844</v>
      </c>
      <c r="C8" s="61">
        <v>3996</v>
      </c>
      <c r="D8" s="61">
        <v>2589</v>
      </c>
      <c r="E8" s="61">
        <v>2525</v>
      </c>
      <c r="F8" s="61">
        <v>1885</v>
      </c>
      <c r="G8" s="61">
        <v>1820</v>
      </c>
      <c r="H8" s="61">
        <v>1739</v>
      </c>
      <c r="I8" s="61">
        <v>1827</v>
      </c>
      <c r="J8" s="61">
        <v>1261</v>
      </c>
      <c r="K8" s="61">
        <v>1134</v>
      </c>
      <c r="L8" s="61">
        <v>1415</v>
      </c>
      <c r="M8" s="61">
        <v>1240</v>
      </c>
      <c r="N8" s="61">
        <v>1386</v>
      </c>
      <c r="O8" s="61">
        <v>1423</v>
      </c>
      <c r="P8" s="61"/>
      <c r="Q8" s="61"/>
      <c r="R8" s="60"/>
      <c r="S8" s="61">
        <v>11954</v>
      </c>
      <c r="T8" s="61">
        <v>7271</v>
      </c>
      <c r="U8" s="61">
        <v>5050</v>
      </c>
      <c r="V8" s="61">
        <v>5464</v>
      </c>
    </row>
    <row r="9" spans="1:27" ht="16.2" customHeight="1" x14ac:dyDescent="0.3">
      <c r="A9" t="s">
        <v>19</v>
      </c>
      <c r="B9" s="60"/>
      <c r="C9" s="60"/>
      <c r="D9" s="60" t="s">
        <v>136</v>
      </c>
      <c r="E9" s="61">
        <v>6870</v>
      </c>
      <c r="F9" s="60"/>
      <c r="G9" s="60"/>
      <c r="H9" s="60"/>
      <c r="I9" s="60">
        <v>277</v>
      </c>
      <c r="J9" s="60"/>
      <c r="K9" s="60"/>
      <c r="L9" s="60"/>
      <c r="M9" s="60"/>
      <c r="N9" s="60"/>
      <c r="O9" s="60"/>
      <c r="P9" s="61"/>
      <c r="Q9" s="61"/>
      <c r="R9" s="60"/>
      <c r="S9" s="61">
        <v>6870</v>
      </c>
      <c r="T9" s="61">
        <v>277</v>
      </c>
      <c r="U9" s="60">
        <v>0</v>
      </c>
      <c r="V9" s="60">
        <v>0</v>
      </c>
    </row>
    <row r="10" spans="1:27" ht="16.2" customHeight="1" x14ac:dyDescent="0.3">
      <c r="A10" s="33" t="s">
        <v>20</v>
      </c>
      <c r="B10" s="63">
        <v>563</v>
      </c>
      <c r="C10" s="62">
        <v>-3263</v>
      </c>
      <c r="D10" s="62">
        <v>-2140</v>
      </c>
      <c r="E10" s="62">
        <v>-4250</v>
      </c>
      <c r="F10" s="62">
        <v>3592</v>
      </c>
      <c r="G10" s="62">
        <v>1220</v>
      </c>
      <c r="H10" s="63">
        <v>-368</v>
      </c>
      <c r="I10" s="62">
        <v>5555</v>
      </c>
      <c r="J10" s="62">
        <v>9081</v>
      </c>
      <c r="K10" s="62">
        <v>4336</v>
      </c>
      <c r="L10" s="62">
        <v>3306</v>
      </c>
      <c r="M10" s="62">
        <v>7845</v>
      </c>
      <c r="N10" s="62">
        <v>17802</v>
      </c>
      <c r="O10" s="62">
        <v>5807</v>
      </c>
      <c r="P10" s="61"/>
      <c r="Q10" s="61"/>
      <c r="R10" s="60"/>
      <c r="S10" s="62">
        <v>-9090</v>
      </c>
      <c r="T10" s="62">
        <v>10000</v>
      </c>
      <c r="U10" s="62">
        <v>24568</v>
      </c>
      <c r="V10" s="62">
        <v>34760</v>
      </c>
    </row>
    <row r="11" spans="1:27" ht="16.2" customHeight="1" x14ac:dyDescent="0.3">
      <c r="A11" s="2" t="s">
        <v>21</v>
      </c>
      <c r="B11" s="60">
        <v>301</v>
      </c>
      <c r="C11" s="60">
        <v>375</v>
      </c>
      <c r="D11" s="60">
        <v>452</v>
      </c>
      <c r="E11" s="60">
        <v>690</v>
      </c>
      <c r="F11" s="60">
        <v>625</v>
      </c>
      <c r="G11" s="60">
        <v>599</v>
      </c>
      <c r="H11" s="60">
        <v>619</v>
      </c>
      <c r="I11" s="60">
        <v>815</v>
      </c>
      <c r="J11" s="60">
        <v>688</v>
      </c>
      <c r="K11" s="60">
        <v>686</v>
      </c>
      <c r="L11" s="60">
        <v>546</v>
      </c>
      <c r="M11" s="60">
        <v>617</v>
      </c>
      <c r="N11" s="60">
        <v>621</v>
      </c>
      <c r="O11" s="60">
        <v>519</v>
      </c>
      <c r="P11" s="61"/>
      <c r="Q11" s="61"/>
      <c r="R11" s="60"/>
      <c r="S11" s="61">
        <v>1817</v>
      </c>
      <c r="T11" s="61">
        <v>2659</v>
      </c>
      <c r="U11" s="61">
        <v>2537</v>
      </c>
      <c r="V11" s="61">
        <v>2303</v>
      </c>
    </row>
    <row r="12" spans="1:27" ht="16.2" customHeight="1" x14ac:dyDescent="0.3">
      <c r="A12" s="2" t="s">
        <v>22</v>
      </c>
      <c r="B12" s="60">
        <v>-72</v>
      </c>
      <c r="C12" s="60">
        <v>-69</v>
      </c>
      <c r="D12" s="60">
        <v>-57</v>
      </c>
      <c r="E12" s="60">
        <v>-52</v>
      </c>
      <c r="F12" s="60">
        <v>-84</v>
      </c>
      <c r="G12" s="60">
        <v>-78</v>
      </c>
      <c r="H12" s="60">
        <v>-60</v>
      </c>
      <c r="I12" s="60">
        <v>-98</v>
      </c>
      <c r="J12" s="60">
        <v>-78</v>
      </c>
      <c r="K12" s="60">
        <v>-93</v>
      </c>
      <c r="L12" s="60">
        <v>-92</v>
      </c>
      <c r="M12" s="60">
        <v>-33</v>
      </c>
      <c r="N12" s="60">
        <v>-74</v>
      </c>
      <c r="O12" s="60">
        <v>-62</v>
      </c>
      <c r="P12" s="61"/>
      <c r="Q12" s="61"/>
      <c r="R12" s="60"/>
      <c r="S12" s="60">
        <v>-250</v>
      </c>
      <c r="T12" s="60">
        <v>-319</v>
      </c>
      <c r="U12" s="60">
        <v>-297</v>
      </c>
      <c r="V12" s="60">
        <v>-261</v>
      </c>
    </row>
    <row r="13" spans="1:27" ht="16.2" customHeight="1" x14ac:dyDescent="0.3">
      <c r="A13" s="2" t="s">
        <v>23</v>
      </c>
      <c r="B13" s="61">
        <v>2301</v>
      </c>
      <c r="C13" s="60">
        <v>658</v>
      </c>
      <c r="D13" s="60">
        <v>-707</v>
      </c>
      <c r="E13" s="60">
        <v>-626</v>
      </c>
      <c r="F13" s="61">
        <v>1602</v>
      </c>
      <c r="G13" s="60">
        <v>-621</v>
      </c>
      <c r="H13" s="60">
        <v>647</v>
      </c>
      <c r="I13" s="61">
        <v>1106</v>
      </c>
      <c r="J13" s="61">
        <v>-1912</v>
      </c>
      <c r="K13" s="60">
        <v>505</v>
      </c>
      <c r="L13" s="60">
        <v>-475</v>
      </c>
      <c r="M13" s="60">
        <v>156</v>
      </c>
      <c r="N13" s="60">
        <v>-2060</v>
      </c>
      <c r="O13" s="60">
        <v>660</v>
      </c>
      <c r="P13" s="61"/>
      <c r="Q13" s="61"/>
      <c r="R13" s="60"/>
      <c r="S13" s="61">
        <v>1625</v>
      </c>
      <c r="T13" s="61">
        <v>2733</v>
      </c>
      <c r="U13" s="61">
        <v>-1727</v>
      </c>
      <c r="V13" s="61">
        <v>-1719</v>
      </c>
    </row>
    <row r="14" spans="1:27" ht="16.2" customHeight="1" x14ac:dyDescent="0.3">
      <c r="A14" s="33" t="s">
        <v>24</v>
      </c>
      <c r="B14" s="62">
        <v>2530</v>
      </c>
      <c r="C14" s="63">
        <v>964</v>
      </c>
      <c r="D14" s="63">
        <v>-313</v>
      </c>
      <c r="E14" s="63">
        <v>11</v>
      </c>
      <c r="F14" s="62">
        <v>2143</v>
      </c>
      <c r="G14" s="63">
        <v>-100</v>
      </c>
      <c r="H14" s="62">
        <v>1206</v>
      </c>
      <c r="I14" s="62">
        <v>1823</v>
      </c>
      <c r="J14" s="62">
        <v>-1303</v>
      </c>
      <c r="K14" s="62">
        <v>1098</v>
      </c>
      <c r="L14" s="63">
        <v>-22</v>
      </c>
      <c r="M14" s="63">
        <v>740</v>
      </c>
      <c r="N14" s="63">
        <v>-1512</v>
      </c>
      <c r="O14" s="63">
        <v>1116</v>
      </c>
      <c r="P14" s="61"/>
      <c r="Q14" s="61"/>
      <c r="R14" s="60"/>
      <c r="S14" s="62">
        <v>3192</v>
      </c>
      <c r="T14" s="62">
        <v>5073</v>
      </c>
      <c r="U14" s="63">
        <v>514</v>
      </c>
      <c r="V14" s="63">
        <v>322</v>
      </c>
    </row>
    <row r="15" spans="1:27" ht="16.2" customHeight="1" x14ac:dyDescent="0.3">
      <c r="A15" s="33" t="s">
        <v>25</v>
      </c>
      <c r="B15" s="62">
        <v>3093</v>
      </c>
      <c r="C15" s="62">
        <v>-2299</v>
      </c>
      <c r="D15" s="62">
        <v>-2453</v>
      </c>
      <c r="E15" s="62">
        <v>-4239</v>
      </c>
      <c r="F15" s="62">
        <v>5736</v>
      </c>
      <c r="G15" s="62">
        <v>1121</v>
      </c>
      <c r="H15" s="63">
        <v>838</v>
      </c>
      <c r="I15" s="62">
        <v>7378</v>
      </c>
      <c r="J15" s="62">
        <v>7778</v>
      </c>
      <c r="K15" s="62">
        <v>5434</v>
      </c>
      <c r="L15" s="62">
        <v>3284</v>
      </c>
      <c r="M15" s="62">
        <v>8586</v>
      </c>
      <c r="N15" s="62">
        <v>16290</v>
      </c>
      <c r="O15" s="62">
        <v>6923</v>
      </c>
      <c r="P15" s="61"/>
      <c r="Q15" s="61"/>
      <c r="R15" s="60"/>
      <c r="S15" s="62">
        <v>-5898</v>
      </c>
      <c r="T15" s="62">
        <v>15073</v>
      </c>
      <c r="U15" s="62">
        <v>25082</v>
      </c>
      <c r="V15" s="62">
        <v>35083</v>
      </c>
    </row>
    <row r="16" spans="1:27" ht="16.2" customHeight="1" x14ac:dyDescent="0.3">
      <c r="A16" s="2" t="s">
        <v>26</v>
      </c>
      <c r="B16" s="60">
        <v>927</v>
      </c>
      <c r="C16" s="60">
        <v>-542</v>
      </c>
      <c r="D16" s="60">
        <v>-133</v>
      </c>
      <c r="E16" s="61">
        <v>1315</v>
      </c>
      <c r="F16" s="61">
        <v>1427</v>
      </c>
      <c r="G16" s="60">
        <v>495</v>
      </c>
      <c r="H16" s="60">
        <v>300</v>
      </c>
      <c r="I16" s="61">
        <v>2028</v>
      </c>
      <c r="J16" s="61">
        <v>1858</v>
      </c>
      <c r="K16" s="61">
        <v>1186</v>
      </c>
      <c r="L16" s="60">
        <v>744</v>
      </c>
      <c r="M16" s="61">
        <v>1481</v>
      </c>
      <c r="N16" s="61">
        <v>3189</v>
      </c>
      <c r="O16" s="61">
        <v>1550</v>
      </c>
      <c r="P16" s="61"/>
      <c r="Q16" s="61"/>
      <c r="R16" s="60"/>
      <c r="S16" s="61">
        <v>1568</v>
      </c>
      <c r="T16" s="61">
        <v>4250</v>
      </c>
      <c r="U16" s="61">
        <v>5270</v>
      </c>
      <c r="V16" s="61">
        <v>6964</v>
      </c>
    </row>
    <row r="17" spans="1:23" ht="16.2" customHeight="1" x14ac:dyDescent="0.3">
      <c r="A17" s="33" t="s">
        <v>27</v>
      </c>
      <c r="B17" s="62">
        <v>2166</v>
      </c>
      <c r="C17" s="62">
        <v>-1757</v>
      </c>
      <c r="D17" s="62">
        <v>-2320</v>
      </c>
      <c r="E17" s="62">
        <v>-5554</v>
      </c>
      <c r="F17" s="62">
        <v>4309</v>
      </c>
      <c r="G17" s="63">
        <v>626</v>
      </c>
      <c r="H17" s="63">
        <v>538</v>
      </c>
      <c r="I17" s="62">
        <v>5351</v>
      </c>
      <c r="J17" s="62">
        <v>5920</v>
      </c>
      <c r="K17" s="62">
        <v>4248</v>
      </c>
      <c r="L17" s="62">
        <v>2540</v>
      </c>
      <c r="M17" s="62">
        <v>7105</v>
      </c>
      <c r="N17" s="62">
        <v>13101</v>
      </c>
      <c r="O17" s="62">
        <v>5373</v>
      </c>
      <c r="P17" s="61"/>
      <c r="Q17" s="61"/>
      <c r="R17" s="60"/>
      <c r="S17" s="62">
        <v>-7465</v>
      </c>
      <c r="T17" s="62">
        <v>10823</v>
      </c>
      <c r="U17" s="62">
        <v>19812</v>
      </c>
      <c r="V17" s="62">
        <v>28119</v>
      </c>
    </row>
    <row r="18" spans="1:23" ht="16.2" customHeight="1" x14ac:dyDescent="0.3"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61"/>
      <c r="Q18" s="61"/>
    </row>
    <row r="19" spans="1:23" ht="16.2" customHeight="1" x14ac:dyDescent="0.3">
      <c r="A19" s="33" t="s">
        <v>140</v>
      </c>
      <c r="B19" s="62">
        <f>B7+B6</f>
        <v>3440</v>
      </c>
      <c r="C19" s="63">
        <f t="shared" ref="C19:E19" si="0">C7+C6</f>
        <v>640</v>
      </c>
      <c r="D19" s="63">
        <f t="shared" si="0"/>
        <v>-87</v>
      </c>
      <c r="E19" s="62">
        <f t="shared" si="0"/>
        <v>4727</v>
      </c>
      <c r="F19" s="62">
        <f>(F7-F6)</f>
        <v>6122</v>
      </c>
      <c r="G19" s="62">
        <f t="shared" ref="G19:N19" si="1">(G7-G6)</f>
        <v>3323</v>
      </c>
      <c r="H19" s="62">
        <f t="shared" si="1"/>
        <v>1692</v>
      </c>
      <c r="I19" s="62">
        <f t="shared" si="1"/>
        <v>7901</v>
      </c>
      <c r="J19" s="62">
        <f t="shared" si="1"/>
        <v>10104</v>
      </c>
      <c r="K19" s="62">
        <f t="shared" si="1"/>
        <v>5551</v>
      </c>
      <c r="L19" s="62">
        <f t="shared" si="1"/>
        <v>5202</v>
      </c>
      <c r="M19" s="62">
        <f t="shared" si="1"/>
        <v>9318</v>
      </c>
      <c r="N19" s="62">
        <f t="shared" si="1"/>
        <v>18681</v>
      </c>
      <c r="O19" s="62">
        <v>7214</v>
      </c>
      <c r="P19" s="61"/>
      <c r="Q19" s="61"/>
      <c r="R19" s="60"/>
      <c r="S19" s="62">
        <v>8720</v>
      </c>
      <c r="T19" s="62">
        <v>16058</v>
      </c>
      <c r="U19" s="62">
        <v>29062</v>
      </c>
      <c r="V19" s="62">
        <v>40415</v>
      </c>
      <c r="W19" s="51"/>
    </row>
    <row r="21" spans="1:23" x14ac:dyDescent="0.3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9"/>
      <c r="Q21" s="49"/>
    </row>
    <row r="22" spans="1:23" x14ac:dyDescent="0.3"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4"/>
      <c r="Q22" s="4"/>
    </row>
    <row r="23" spans="1:23" x14ac:dyDescent="0.3"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4"/>
      <c r="Q23" s="4"/>
    </row>
    <row r="24" spans="1:23" x14ac:dyDescent="0.3">
      <c r="K24" s="69"/>
      <c r="L24" s="68"/>
    </row>
    <row r="25" spans="1:23" x14ac:dyDescent="0.3">
      <c r="K25" s="69"/>
      <c r="L25" s="68"/>
    </row>
    <row r="27" spans="1:23" x14ac:dyDescent="0.3">
      <c r="K27" s="4"/>
    </row>
    <row r="28" spans="1:23" x14ac:dyDescent="0.3">
      <c r="K28" s="4"/>
      <c r="L28" s="4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DB514-E3FB-4CF4-A558-BBF7C87DCD0F}">
  <dimension ref="A1:AI10"/>
  <sheetViews>
    <sheetView showGridLines="0" topLeftCell="F1" zoomScaleNormal="100" workbookViewId="0">
      <selection activeCell="R4" sqref="R4:R6"/>
    </sheetView>
  </sheetViews>
  <sheetFormatPr defaultRowHeight="14.4" x14ac:dyDescent="0.3"/>
  <cols>
    <col min="1" max="2" width="24.33203125" customWidth="1"/>
    <col min="3" max="3" width="13.6640625" bestFit="1" customWidth="1"/>
    <col min="8" max="8" width="12.6640625" bestFit="1" customWidth="1"/>
    <col min="9" max="12" width="11.33203125" bestFit="1" customWidth="1"/>
    <col min="16" max="16" width="11.21875" bestFit="1" customWidth="1"/>
    <col min="17" max="17" width="10.44140625" bestFit="1" customWidth="1"/>
    <col min="18" max="18" width="10.44140625" customWidth="1"/>
    <col min="19" max="19" width="10.44140625" bestFit="1" customWidth="1"/>
    <col min="23" max="23" width="10" bestFit="1" customWidth="1"/>
    <col min="24" max="24" width="11.44140625" bestFit="1" customWidth="1"/>
  </cols>
  <sheetData>
    <row r="1" spans="1:35" ht="17.399999999999999" x14ac:dyDescent="0.3">
      <c r="A1" s="23" t="s">
        <v>124</v>
      </c>
      <c r="B1" s="23"/>
    </row>
    <row r="3" spans="1:35" ht="17.399999999999999" customHeight="1" x14ac:dyDescent="0.3">
      <c r="A3" s="9" t="s">
        <v>125</v>
      </c>
      <c r="B3" s="9" t="s">
        <v>126</v>
      </c>
      <c r="C3" s="9" t="s">
        <v>127</v>
      </c>
      <c r="D3" s="9" t="s">
        <v>0</v>
      </c>
      <c r="E3" s="9" t="s">
        <v>1</v>
      </c>
      <c r="F3" s="9" t="s">
        <v>2</v>
      </c>
      <c r="G3" s="9" t="s">
        <v>3</v>
      </c>
      <c r="H3" s="9" t="s">
        <v>4</v>
      </c>
      <c r="I3" s="9" t="s">
        <v>5</v>
      </c>
      <c r="J3" s="9" t="s">
        <v>6</v>
      </c>
      <c r="K3" s="9" t="s">
        <v>7</v>
      </c>
      <c r="L3" s="9" t="s">
        <v>8</v>
      </c>
      <c r="M3" s="9" t="s">
        <v>9</v>
      </c>
      <c r="N3" s="9" t="s">
        <v>10</v>
      </c>
      <c r="O3" s="9" t="s">
        <v>11</v>
      </c>
      <c r="P3" s="9" t="s">
        <v>141</v>
      </c>
      <c r="Q3" s="9" t="s">
        <v>145</v>
      </c>
      <c r="S3" s="25">
        <v>2023</v>
      </c>
      <c r="T3" s="25">
        <v>2024</v>
      </c>
      <c r="U3" s="25">
        <v>2025</v>
      </c>
    </row>
    <row r="4" spans="1:35" ht="17.399999999999999" customHeight="1" x14ac:dyDescent="0.3">
      <c r="A4" s="20" t="s">
        <v>129</v>
      </c>
      <c r="B4" s="21" t="s">
        <v>130</v>
      </c>
      <c r="C4" s="20" t="s">
        <v>139</v>
      </c>
      <c r="D4" s="22">
        <v>14367.513952137997</v>
      </c>
      <c r="E4" s="22">
        <v>11110.334286645184</v>
      </c>
      <c r="F4" s="22">
        <v>9605.5821266369549</v>
      </c>
      <c r="G4" s="22">
        <v>15570.204006055264</v>
      </c>
      <c r="H4" s="22">
        <v>15840.381877994734</v>
      </c>
      <c r="I4" s="22">
        <v>12173.168238258968</v>
      </c>
      <c r="J4" s="22">
        <v>8215.1597807073122</v>
      </c>
      <c r="K4" s="22">
        <v>16942.416628837615</v>
      </c>
      <c r="L4" s="22">
        <v>18096.322525223586</v>
      </c>
      <c r="M4" s="22">
        <v>12829.181219097607</v>
      </c>
      <c r="N4" s="22">
        <v>12064.376983665399</v>
      </c>
      <c r="O4" s="22">
        <v>24883</v>
      </c>
      <c r="P4" s="22">
        <v>24883</v>
      </c>
      <c r="Q4" s="22">
        <v>15516</v>
      </c>
      <c r="R4" s="71">
        <f>+Q4/M4-1</f>
        <v>0.20943026176158264</v>
      </c>
      <c r="S4" s="22">
        <v>50653.634371475404</v>
      </c>
      <c r="T4" s="22">
        <v>53171.126525798631</v>
      </c>
      <c r="U4" s="22">
        <v>60983.763518283551</v>
      </c>
      <c r="V4" s="49"/>
      <c r="W4" s="49"/>
      <c r="X4" s="49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ht="17.399999999999999" customHeight="1" x14ac:dyDescent="0.3">
      <c r="A5" s="17" t="s">
        <v>128</v>
      </c>
      <c r="B5" s="19" t="s">
        <v>130</v>
      </c>
      <c r="C5" s="17" t="s">
        <v>139</v>
      </c>
      <c r="D5" s="6">
        <v>11040.203946923377</v>
      </c>
      <c r="E5" s="6">
        <v>10661.658900527658</v>
      </c>
      <c r="F5" s="6">
        <v>10839.360008154781</v>
      </c>
      <c r="G5" s="6">
        <v>10872.024265449889</v>
      </c>
      <c r="H5" s="6">
        <v>11921.546546078476</v>
      </c>
      <c r="I5" s="6">
        <v>12537.589059709138</v>
      </c>
      <c r="J5" s="6">
        <v>13145.993799558421</v>
      </c>
      <c r="K5" s="6">
        <v>13113.318804150389</v>
      </c>
      <c r="L5" s="6">
        <v>13333.281868434873</v>
      </c>
      <c r="M5" s="6">
        <v>14496.929689198483</v>
      </c>
      <c r="N5" s="6">
        <v>14279.444086422625</v>
      </c>
      <c r="O5" s="6">
        <v>15864</v>
      </c>
      <c r="P5" s="6">
        <v>15864</v>
      </c>
      <c r="Q5" s="6">
        <v>16733</v>
      </c>
      <c r="R5" s="71">
        <f t="shared" ref="R5:R6" si="0">+Q5/M5-1</f>
        <v>0.15424440614260493</v>
      </c>
      <c r="S5" s="6">
        <v>43413.247121055705</v>
      </c>
      <c r="T5" s="6">
        <v>50718.448209496426</v>
      </c>
      <c r="U5" s="6">
        <v>57118.499444217377</v>
      </c>
      <c r="V5" s="49"/>
      <c r="W5" s="49"/>
      <c r="X5" s="49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ht="17.399999999999999" customHeight="1" x14ac:dyDescent="0.3">
      <c r="A6" s="20" t="s">
        <v>107</v>
      </c>
      <c r="B6" s="21" t="s">
        <v>130</v>
      </c>
      <c r="C6" s="20" t="s">
        <v>139</v>
      </c>
      <c r="D6" s="22">
        <v>25408</v>
      </c>
      <c r="E6" s="22">
        <v>21772</v>
      </c>
      <c r="F6" s="22">
        <v>20445</v>
      </c>
      <c r="G6" s="22">
        <v>26442</v>
      </c>
      <c r="H6" s="22">
        <v>27762</v>
      </c>
      <c r="I6" s="22">
        <v>24711</v>
      </c>
      <c r="J6" s="22">
        <v>21361</v>
      </c>
      <c r="K6" s="22">
        <v>30056</v>
      </c>
      <c r="L6" s="22">
        <v>31430</v>
      </c>
      <c r="M6" s="22">
        <v>27326</v>
      </c>
      <c r="N6" s="22">
        <v>26344</v>
      </c>
      <c r="O6" s="22">
        <v>40746</v>
      </c>
      <c r="P6" s="22">
        <v>40746</v>
      </c>
      <c r="Q6" s="22">
        <f>SUM(Q4:Q5)</f>
        <v>32249</v>
      </c>
      <c r="R6" s="71">
        <f t="shared" si="0"/>
        <v>0.18015809119519877</v>
      </c>
      <c r="S6" s="22">
        <v>94067</v>
      </c>
      <c r="T6" s="22">
        <v>103889</v>
      </c>
      <c r="U6" s="22">
        <v>118102</v>
      </c>
      <c r="V6" s="49"/>
      <c r="W6" s="49"/>
      <c r="X6" s="49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9" spans="1:35" x14ac:dyDescent="0.3">
      <c r="P9" s="51"/>
      <c r="Q9" s="7"/>
      <c r="R9" s="7"/>
      <c r="S9" s="7"/>
      <c r="T9" s="7"/>
    </row>
    <row r="10" spans="1:35" x14ac:dyDescent="0.3">
      <c r="P10" s="51"/>
      <c r="Q10" s="7"/>
      <c r="R10" s="52"/>
    </row>
  </sheetData>
  <phoneticPr fontId="3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923E-C19A-470B-8B6D-4CA5B871C379}">
  <dimension ref="A1:V43"/>
  <sheetViews>
    <sheetView showGridLines="0" zoomScale="130" zoomScaleNormal="130" workbookViewId="0">
      <pane xSplit="1" ySplit="1" topLeftCell="H2" activePane="bottomRight" state="frozen"/>
      <selection activeCell="Q1" sqref="Q1"/>
      <selection pane="topRight" activeCell="Q1" sqref="Q1"/>
      <selection pane="bottomLeft" activeCell="Q1" sqref="Q1"/>
      <selection pane="bottomRight" activeCell="O43" sqref="O43"/>
    </sheetView>
  </sheetViews>
  <sheetFormatPr defaultRowHeight="14.4" x14ac:dyDescent="0.3"/>
  <cols>
    <col min="1" max="1" width="30" bestFit="1" customWidth="1"/>
    <col min="2" max="10" width="10.109375" bestFit="1" customWidth="1"/>
    <col min="11" max="12" width="10.5546875" customWidth="1"/>
    <col min="13" max="15" width="10.109375" bestFit="1" customWidth="1"/>
    <col min="17" max="19" width="10.109375" bestFit="1" customWidth="1"/>
  </cols>
  <sheetData>
    <row r="1" spans="1:21" ht="16.2" customHeight="1" x14ac:dyDescent="0.3">
      <c r="A1" s="26" t="s">
        <v>138</v>
      </c>
      <c r="B1" s="44" t="s">
        <v>28</v>
      </c>
      <c r="C1" s="44" t="s">
        <v>29</v>
      </c>
      <c r="D1" s="44" t="s">
        <v>30</v>
      </c>
      <c r="E1" s="44" t="s">
        <v>31</v>
      </c>
      <c r="F1" s="44" t="s">
        <v>32</v>
      </c>
      <c r="G1" s="44" t="s">
        <v>33</v>
      </c>
      <c r="H1" s="44" t="s">
        <v>34</v>
      </c>
      <c r="I1" s="44" t="s">
        <v>35</v>
      </c>
      <c r="J1" s="44" t="s">
        <v>36</v>
      </c>
      <c r="K1" s="44" t="s">
        <v>37</v>
      </c>
      <c r="L1" s="44" t="s">
        <v>38</v>
      </c>
      <c r="M1" s="44">
        <v>46022</v>
      </c>
      <c r="N1" s="44">
        <v>46112</v>
      </c>
      <c r="O1" s="44">
        <v>46203</v>
      </c>
      <c r="Q1" s="9">
        <v>2023</v>
      </c>
      <c r="R1" s="9">
        <v>2024</v>
      </c>
      <c r="S1" s="9">
        <v>2025</v>
      </c>
    </row>
    <row r="2" spans="1:21" ht="16.2" customHeight="1" x14ac:dyDescent="0.3">
      <c r="A2" s="37" t="s">
        <v>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Q2" s="38"/>
      <c r="R2" s="38"/>
      <c r="S2" s="38"/>
    </row>
    <row r="3" spans="1:21" ht="16.2" customHeight="1" x14ac:dyDescent="0.3">
      <c r="A3" s="37" t="s">
        <v>40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Q3" s="39"/>
      <c r="R3" s="39"/>
      <c r="S3" s="39"/>
    </row>
    <row r="4" spans="1:21" ht="16.2" customHeight="1" x14ac:dyDescent="0.3">
      <c r="A4" s="40" t="s">
        <v>41</v>
      </c>
      <c r="B4" s="61">
        <v>2572</v>
      </c>
      <c r="C4" s="61">
        <v>2259</v>
      </c>
      <c r="D4" s="61">
        <v>2003</v>
      </c>
      <c r="E4" s="61">
        <v>1138</v>
      </c>
      <c r="F4" s="61">
        <v>1014</v>
      </c>
      <c r="G4" s="60">
        <v>888</v>
      </c>
      <c r="H4" s="60">
        <v>836</v>
      </c>
      <c r="I4" s="61">
        <v>1773</v>
      </c>
      <c r="J4" s="61">
        <v>1764</v>
      </c>
      <c r="K4" s="61">
        <v>1782</v>
      </c>
      <c r="L4" s="61">
        <v>1663</v>
      </c>
      <c r="M4" s="61">
        <v>1598</v>
      </c>
      <c r="N4" s="61">
        <v>1495</v>
      </c>
      <c r="O4" s="61">
        <v>1742</v>
      </c>
      <c r="P4" s="61"/>
      <c r="Q4" s="61">
        <v>1138</v>
      </c>
      <c r="R4" s="61">
        <v>1773</v>
      </c>
      <c r="S4" s="61">
        <v>1598</v>
      </c>
    </row>
    <row r="5" spans="1:21" ht="16.2" customHeight="1" x14ac:dyDescent="0.3">
      <c r="A5" s="40" t="s">
        <v>42</v>
      </c>
      <c r="B5" s="61">
        <v>5817</v>
      </c>
      <c r="C5" s="61">
        <v>5259</v>
      </c>
      <c r="D5" s="61">
        <v>4771</v>
      </c>
      <c r="E5" s="61">
        <v>4201</v>
      </c>
      <c r="F5" s="61">
        <v>4601</v>
      </c>
      <c r="G5" s="61">
        <v>4255</v>
      </c>
      <c r="H5" s="61">
        <v>4026</v>
      </c>
      <c r="I5" s="61">
        <v>4562</v>
      </c>
      <c r="J5" s="61">
        <v>4567</v>
      </c>
      <c r="K5" s="61">
        <v>4397</v>
      </c>
      <c r="L5" s="61">
        <v>4199</v>
      </c>
      <c r="M5" s="61">
        <v>3975</v>
      </c>
      <c r="N5" s="61">
        <v>3362</v>
      </c>
      <c r="O5" s="61">
        <v>3171</v>
      </c>
      <c r="P5" s="61"/>
      <c r="Q5" s="61">
        <v>4201</v>
      </c>
      <c r="R5" s="61">
        <v>4562</v>
      </c>
      <c r="S5" s="61">
        <v>3975</v>
      </c>
    </row>
    <row r="6" spans="1:21" ht="16.2" customHeight="1" x14ac:dyDescent="0.3">
      <c r="A6" s="40" t="s">
        <v>43</v>
      </c>
      <c r="B6" s="61">
        <v>63246</v>
      </c>
      <c r="C6" s="61">
        <v>61520</v>
      </c>
      <c r="D6" s="61">
        <v>62381</v>
      </c>
      <c r="E6" s="61">
        <v>58885</v>
      </c>
      <c r="F6" s="61">
        <v>55457</v>
      </c>
      <c r="G6" s="61">
        <v>56265</v>
      </c>
      <c r="H6" s="61">
        <v>57005</v>
      </c>
      <c r="I6" s="61">
        <v>52759</v>
      </c>
      <c r="J6" s="61">
        <v>56761</v>
      </c>
      <c r="K6" s="61">
        <v>59320</v>
      </c>
      <c r="L6" s="61">
        <v>59974</v>
      </c>
      <c r="M6" s="61">
        <v>59430</v>
      </c>
      <c r="N6" s="61">
        <v>61425</v>
      </c>
      <c r="O6" s="61">
        <v>60342</v>
      </c>
      <c r="P6" s="61"/>
      <c r="Q6" s="61">
        <v>58885</v>
      </c>
      <c r="R6" s="61">
        <v>52759</v>
      </c>
      <c r="S6" s="61">
        <v>59430</v>
      </c>
    </row>
    <row r="7" spans="1:21" ht="16.2" customHeight="1" x14ac:dyDescent="0.3">
      <c r="A7" s="40" t="s">
        <v>44</v>
      </c>
      <c r="B7" s="61">
        <v>16488</v>
      </c>
      <c r="C7" s="61">
        <v>13880</v>
      </c>
      <c r="D7" s="61">
        <v>12996</v>
      </c>
      <c r="E7" s="61">
        <v>12339</v>
      </c>
      <c r="F7" s="61">
        <v>10907</v>
      </c>
      <c r="G7" s="61">
        <v>10328</v>
      </c>
      <c r="H7" s="61">
        <v>10245</v>
      </c>
      <c r="I7" s="61">
        <v>8433</v>
      </c>
      <c r="J7" s="61">
        <v>8826</v>
      </c>
      <c r="K7" s="61">
        <v>9527</v>
      </c>
      <c r="L7" s="61">
        <v>9737</v>
      </c>
      <c r="M7" s="61">
        <v>9630</v>
      </c>
      <c r="N7" s="61">
        <v>10170</v>
      </c>
      <c r="O7" s="61">
        <v>10165</v>
      </c>
      <c r="P7" s="61"/>
      <c r="Q7" s="61">
        <v>12339</v>
      </c>
      <c r="R7" s="61">
        <v>8433</v>
      </c>
      <c r="S7" s="61">
        <v>9630</v>
      </c>
    </row>
    <row r="8" spans="1:21" ht="16.2" customHeight="1" x14ac:dyDescent="0.3">
      <c r="A8" s="40" t="s">
        <v>45</v>
      </c>
      <c r="B8" s="61">
        <v>16562</v>
      </c>
      <c r="C8" s="61">
        <v>17394</v>
      </c>
      <c r="D8" s="61">
        <v>18292</v>
      </c>
      <c r="E8" s="61">
        <v>16774</v>
      </c>
      <c r="F8" s="61">
        <v>15258</v>
      </c>
      <c r="G8" s="61">
        <v>14912</v>
      </c>
      <c r="H8" s="61">
        <v>14892</v>
      </c>
      <c r="I8" s="61">
        <v>12351</v>
      </c>
      <c r="J8" s="61">
        <v>11924</v>
      </c>
      <c r="K8" s="61">
        <v>10513</v>
      </c>
      <c r="L8" s="61">
        <v>11225</v>
      </c>
      <c r="M8" s="61">
        <v>15765</v>
      </c>
      <c r="N8" s="61">
        <v>12147.549966554749</v>
      </c>
      <c r="O8" s="61">
        <v>13859</v>
      </c>
      <c r="P8" s="61"/>
      <c r="Q8" s="61">
        <v>16774</v>
      </c>
      <c r="R8" s="61">
        <v>12351</v>
      </c>
      <c r="S8" s="61">
        <v>15765</v>
      </c>
      <c r="T8" s="54"/>
    </row>
    <row r="9" spans="1:21" ht="16.2" customHeight="1" x14ac:dyDescent="0.3">
      <c r="A9" s="40" t="s">
        <v>46</v>
      </c>
      <c r="B9" s="61">
        <v>28411</v>
      </c>
      <c r="C9" s="61">
        <v>28187</v>
      </c>
      <c r="D9" s="61">
        <v>27867</v>
      </c>
      <c r="E9" s="61">
        <v>29393</v>
      </c>
      <c r="F9" s="61">
        <v>28458</v>
      </c>
      <c r="G9" s="61">
        <v>28612</v>
      </c>
      <c r="H9" s="61">
        <v>29600</v>
      </c>
      <c r="I9" s="61">
        <v>28633</v>
      </c>
      <c r="J9" s="61">
        <v>28978</v>
      </c>
      <c r="K9" s="61">
        <v>29620</v>
      </c>
      <c r="L9" s="61">
        <v>29116</v>
      </c>
      <c r="M9" s="61">
        <v>29945</v>
      </c>
      <c r="N9" s="61">
        <v>29990</v>
      </c>
      <c r="O9" s="61">
        <v>29851</v>
      </c>
      <c r="P9" s="61"/>
      <c r="Q9" s="61">
        <v>29393</v>
      </c>
      <c r="R9" s="61">
        <v>28633</v>
      </c>
      <c r="S9" s="61">
        <v>29945</v>
      </c>
    </row>
    <row r="10" spans="1:21" ht="16.2" customHeight="1" x14ac:dyDescent="0.3">
      <c r="A10" s="40" t="s">
        <v>47</v>
      </c>
      <c r="B10" s="60">
        <v>122</v>
      </c>
      <c r="C10" s="60">
        <v>112</v>
      </c>
      <c r="D10" s="60">
        <v>111</v>
      </c>
      <c r="E10" s="60">
        <v>114</v>
      </c>
      <c r="F10" s="60">
        <v>109</v>
      </c>
      <c r="G10" s="60">
        <v>0</v>
      </c>
      <c r="H10" s="60">
        <v>52</v>
      </c>
      <c r="I10" s="60">
        <v>49</v>
      </c>
      <c r="J10" s="60">
        <v>51</v>
      </c>
      <c r="K10" s="60">
        <v>55</v>
      </c>
      <c r="L10" s="60">
        <v>55</v>
      </c>
      <c r="M10" s="60">
        <v>0</v>
      </c>
      <c r="N10" s="60">
        <v>0</v>
      </c>
      <c r="O10" s="60">
        <v>54</v>
      </c>
      <c r="P10" s="61"/>
      <c r="Q10" s="60">
        <v>114</v>
      </c>
      <c r="R10" s="60">
        <v>49</v>
      </c>
      <c r="S10" s="60">
        <v>0</v>
      </c>
    </row>
    <row r="11" spans="1:21" ht="16.2" customHeight="1" x14ac:dyDescent="0.3">
      <c r="A11" s="40" t="s">
        <v>48</v>
      </c>
      <c r="B11" s="60">
        <v>286</v>
      </c>
      <c r="C11" s="60">
        <v>278</v>
      </c>
      <c r="D11" s="60">
        <v>300</v>
      </c>
      <c r="E11" s="60">
        <v>207</v>
      </c>
      <c r="F11" s="60">
        <v>208</v>
      </c>
      <c r="G11" s="60">
        <v>243</v>
      </c>
      <c r="H11" s="60">
        <v>612</v>
      </c>
      <c r="I11" s="60">
        <v>426</v>
      </c>
      <c r="J11" s="60">
        <v>413</v>
      </c>
      <c r="K11" s="60">
        <v>424</v>
      </c>
      <c r="L11" s="60">
        <v>419</v>
      </c>
      <c r="M11" s="60">
        <v>473</v>
      </c>
      <c r="N11" s="60">
        <v>471</v>
      </c>
      <c r="O11" s="60">
        <v>432</v>
      </c>
      <c r="P11" s="61"/>
      <c r="Q11" s="60">
        <v>207</v>
      </c>
      <c r="R11" s="60">
        <v>426</v>
      </c>
      <c r="S11" s="60">
        <v>473</v>
      </c>
    </row>
    <row r="12" spans="1:21" ht="16.2" customHeight="1" x14ac:dyDescent="0.3">
      <c r="A12" s="42" t="s">
        <v>49</v>
      </c>
      <c r="B12" s="62">
        <v>133505</v>
      </c>
      <c r="C12" s="62">
        <v>128888</v>
      </c>
      <c r="D12" s="62">
        <v>128722</v>
      </c>
      <c r="E12" s="62">
        <v>123051</v>
      </c>
      <c r="F12" s="62">
        <v>116013</v>
      </c>
      <c r="G12" s="62">
        <v>115504</v>
      </c>
      <c r="H12" s="62">
        <v>117268</v>
      </c>
      <c r="I12" s="62">
        <v>108987</v>
      </c>
      <c r="J12" s="62">
        <v>113285</v>
      </c>
      <c r="K12" s="62">
        <v>115638</v>
      </c>
      <c r="L12" s="62">
        <v>116389</v>
      </c>
      <c r="M12" s="62">
        <v>120816</v>
      </c>
      <c r="N12" s="62">
        <v>119061</v>
      </c>
      <c r="O12" s="62">
        <v>119616</v>
      </c>
      <c r="P12" s="61"/>
      <c r="Q12" s="62">
        <v>123051</v>
      </c>
      <c r="R12" s="62">
        <v>108987</v>
      </c>
      <c r="S12" s="62">
        <v>120816</v>
      </c>
    </row>
    <row r="13" spans="1:21" ht="16.2" customHeight="1" x14ac:dyDescent="0.3">
      <c r="A13" s="4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</row>
    <row r="14" spans="1:21" ht="16.2" customHeight="1" x14ac:dyDescent="0.3">
      <c r="A14" s="37" t="s">
        <v>50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</row>
    <row r="15" spans="1:21" ht="16.2" customHeight="1" x14ac:dyDescent="0.3">
      <c r="A15" s="40" t="s">
        <v>51</v>
      </c>
      <c r="B15" s="61">
        <v>17457</v>
      </c>
      <c r="C15" s="61">
        <v>13547</v>
      </c>
      <c r="D15" s="61">
        <v>13249</v>
      </c>
      <c r="E15" s="61">
        <v>18060</v>
      </c>
      <c r="F15" s="61">
        <v>19736</v>
      </c>
      <c r="G15" s="61">
        <v>16078</v>
      </c>
      <c r="H15" s="61">
        <v>15489</v>
      </c>
      <c r="I15" s="61">
        <v>29316</v>
      </c>
      <c r="J15" s="61">
        <v>20464</v>
      </c>
      <c r="K15" s="61">
        <v>14631</v>
      </c>
      <c r="L15" s="61">
        <v>16354</v>
      </c>
      <c r="M15" s="61">
        <v>31153</v>
      </c>
      <c r="N15" s="61">
        <v>21672</v>
      </c>
      <c r="O15" s="61">
        <v>19825</v>
      </c>
      <c r="P15" s="61"/>
      <c r="Q15" s="61">
        <v>18060</v>
      </c>
      <c r="R15" s="61">
        <v>29316</v>
      </c>
      <c r="S15" s="61">
        <v>31153</v>
      </c>
      <c r="T15" s="4"/>
      <c r="U15" s="4"/>
    </row>
    <row r="16" spans="1:21" ht="16.2" customHeight="1" x14ac:dyDescent="0.3">
      <c r="A16" s="40" t="s">
        <v>52</v>
      </c>
      <c r="B16" s="61">
        <v>1449</v>
      </c>
      <c r="C16" s="61">
        <v>1254</v>
      </c>
      <c r="D16" s="61">
        <v>2088</v>
      </c>
      <c r="E16" s="61">
        <v>3855</v>
      </c>
      <c r="F16" s="61">
        <v>2543</v>
      </c>
      <c r="G16" s="61">
        <v>1661</v>
      </c>
      <c r="H16" s="61">
        <v>1703</v>
      </c>
      <c r="I16" s="60">
        <v>593</v>
      </c>
      <c r="J16" s="60">
        <v>571</v>
      </c>
      <c r="K16" s="60">
        <v>765</v>
      </c>
      <c r="L16" s="60">
        <v>515</v>
      </c>
      <c r="M16" s="60">
        <v>490</v>
      </c>
      <c r="N16" s="61">
        <v>4254</v>
      </c>
      <c r="O16" s="61">
        <v>1372</v>
      </c>
      <c r="P16" s="61"/>
      <c r="Q16" s="61">
        <v>3855</v>
      </c>
      <c r="R16" s="60">
        <v>593</v>
      </c>
      <c r="S16" s="60">
        <v>490</v>
      </c>
      <c r="T16" s="4"/>
      <c r="U16" s="4"/>
    </row>
    <row r="17" spans="1:21" ht="16.2" customHeight="1" x14ac:dyDescent="0.3">
      <c r="A17" s="40" t="s">
        <v>53</v>
      </c>
      <c r="B17" s="61">
        <v>2444</v>
      </c>
      <c r="C17" s="61">
        <v>2007</v>
      </c>
      <c r="D17" s="61">
        <v>1729</v>
      </c>
      <c r="E17" s="61">
        <v>2331</v>
      </c>
      <c r="F17" s="61">
        <v>1688</v>
      </c>
      <c r="G17" s="61">
        <v>1505</v>
      </c>
      <c r="H17" s="61">
        <v>1701</v>
      </c>
      <c r="I17" s="61">
        <v>1742</v>
      </c>
      <c r="J17" s="61">
        <v>1606</v>
      </c>
      <c r="K17" s="61">
        <v>2580</v>
      </c>
      <c r="L17" s="61">
        <v>2033</v>
      </c>
      <c r="M17" s="61">
        <v>3260</v>
      </c>
      <c r="N17" s="61">
        <v>2275</v>
      </c>
      <c r="O17" s="61">
        <v>2686</v>
      </c>
      <c r="P17" s="61"/>
      <c r="Q17" s="61">
        <v>2331</v>
      </c>
      <c r="R17" s="61">
        <v>1742</v>
      </c>
      <c r="S17" s="61">
        <v>3260</v>
      </c>
      <c r="T17" s="4"/>
      <c r="U17" s="4"/>
    </row>
    <row r="18" spans="1:21" ht="16.2" customHeight="1" x14ac:dyDescent="0.3">
      <c r="A18" t="s">
        <v>54</v>
      </c>
      <c r="B18" s="60" t="s">
        <v>136</v>
      </c>
      <c r="C18" s="60" t="s">
        <v>136</v>
      </c>
      <c r="D18" s="60" t="s">
        <v>136</v>
      </c>
      <c r="E18" s="60" t="s">
        <v>136</v>
      </c>
      <c r="F18" s="60" t="s">
        <v>136</v>
      </c>
      <c r="G18" s="60" t="s">
        <v>136</v>
      </c>
      <c r="H18" s="60" t="s">
        <v>136</v>
      </c>
      <c r="I18" s="61">
        <v>18150</v>
      </c>
      <c r="J18" s="61">
        <v>19766</v>
      </c>
      <c r="K18" s="61">
        <v>20928</v>
      </c>
      <c r="L18" s="61">
        <v>21406</v>
      </c>
      <c r="M18" s="61">
        <v>21455</v>
      </c>
      <c r="N18" s="61">
        <v>22400</v>
      </c>
      <c r="O18" s="61">
        <v>18193</v>
      </c>
      <c r="P18" s="61"/>
      <c r="Q18" s="60" t="s">
        <v>136</v>
      </c>
      <c r="R18" s="61">
        <v>18150</v>
      </c>
      <c r="S18" s="61">
        <v>21455</v>
      </c>
      <c r="T18" s="4"/>
      <c r="U18" s="4"/>
    </row>
    <row r="19" spans="1:21" ht="16.2" customHeight="1" x14ac:dyDescent="0.3">
      <c r="A19" s="41" t="s">
        <v>55</v>
      </c>
      <c r="B19" s="61">
        <v>44467</v>
      </c>
      <c r="C19" s="61">
        <v>47136</v>
      </c>
      <c r="D19" s="61">
        <v>46538</v>
      </c>
      <c r="E19" s="61">
        <v>51383</v>
      </c>
      <c r="F19" s="61">
        <v>58149</v>
      </c>
      <c r="G19" s="61">
        <v>55092</v>
      </c>
      <c r="H19" s="61">
        <v>56456</v>
      </c>
      <c r="I19" s="61">
        <v>37178</v>
      </c>
      <c r="J19" s="61">
        <v>58931</v>
      </c>
      <c r="K19" s="61">
        <v>32970</v>
      </c>
      <c r="L19" s="61">
        <v>31268</v>
      </c>
      <c r="M19" s="61">
        <v>38105</v>
      </c>
      <c r="N19" s="61">
        <v>58552</v>
      </c>
      <c r="O19" s="61">
        <v>26567</v>
      </c>
      <c r="P19" s="61"/>
      <c r="Q19" s="61">
        <v>51383</v>
      </c>
      <c r="R19" s="61">
        <v>37178</v>
      </c>
      <c r="S19" s="61">
        <v>38105</v>
      </c>
    </row>
    <row r="20" spans="1:21" ht="16.2" customHeight="1" x14ac:dyDescent="0.3">
      <c r="A20" s="42" t="s">
        <v>56</v>
      </c>
      <c r="B20" s="62">
        <v>65817</v>
      </c>
      <c r="C20" s="62">
        <v>63943</v>
      </c>
      <c r="D20" s="62">
        <v>63604</v>
      </c>
      <c r="E20" s="62">
        <v>75630</v>
      </c>
      <c r="F20" s="62">
        <v>82116</v>
      </c>
      <c r="G20" s="62">
        <v>74336</v>
      </c>
      <c r="H20" s="62">
        <v>75350</v>
      </c>
      <c r="I20" s="62">
        <v>86980</v>
      </c>
      <c r="J20" s="62">
        <v>101338</v>
      </c>
      <c r="K20" s="62">
        <v>71874</v>
      </c>
      <c r="L20" s="62">
        <v>71576</v>
      </c>
      <c r="M20" s="62">
        <v>94463</v>
      </c>
      <c r="N20" s="62">
        <v>109153</v>
      </c>
      <c r="O20" s="62">
        <v>68642</v>
      </c>
      <c r="P20" s="61"/>
      <c r="Q20" s="62">
        <v>75630</v>
      </c>
      <c r="R20" s="62">
        <v>86980</v>
      </c>
      <c r="S20" s="62">
        <v>94463</v>
      </c>
    </row>
    <row r="21" spans="1:21" ht="16.2" customHeight="1" thickBot="1" x14ac:dyDescent="0.35">
      <c r="A21" s="43" t="s">
        <v>57</v>
      </c>
      <c r="B21" s="64">
        <v>199322</v>
      </c>
      <c r="C21" s="64">
        <v>192831</v>
      </c>
      <c r="D21" s="64">
        <v>192326</v>
      </c>
      <c r="E21" s="64">
        <v>198681</v>
      </c>
      <c r="F21" s="64">
        <v>198129</v>
      </c>
      <c r="G21" s="64">
        <v>189840</v>
      </c>
      <c r="H21" s="64">
        <v>192618</v>
      </c>
      <c r="I21" s="64">
        <v>195967</v>
      </c>
      <c r="J21" s="64">
        <v>214623</v>
      </c>
      <c r="K21" s="64">
        <v>187512</v>
      </c>
      <c r="L21" s="64">
        <v>187965</v>
      </c>
      <c r="M21" s="64">
        <v>215279</v>
      </c>
      <c r="N21" s="64">
        <v>228214</v>
      </c>
      <c r="O21" s="64">
        <v>188258</v>
      </c>
      <c r="P21" s="61"/>
      <c r="Q21" s="64">
        <v>198681</v>
      </c>
      <c r="R21" s="64">
        <v>195966</v>
      </c>
      <c r="S21" s="64">
        <v>215279</v>
      </c>
    </row>
    <row r="22" spans="1:21" ht="16.2" customHeight="1" thickTop="1" x14ac:dyDescent="0.3">
      <c r="A22" s="8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</row>
    <row r="23" spans="1:21" ht="16.2" customHeight="1" x14ac:dyDescent="0.3">
      <c r="A23" s="37" t="s">
        <v>58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</row>
    <row r="24" spans="1:21" ht="16.2" customHeight="1" x14ac:dyDescent="0.3">
      <c r="A24" s="37" t="s">
        <v>59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</row>
    <row r="25" spans="1:21" ht="16.2" customHeight="1" x14ac:dyDescent="0.3">
      <c r="A25" s="42" t="s">
        <v>60</v>
      </c>
      <c r="B25" s="62">
        <v>156210</v>
      </c>
      <c r="C25" s="62">
        <v>151427</v>
      </c>
      <c r="D25" s="62">
        <v>151789</v>
      </c>
      <c r="E25" s="62">
        <v>152844</v>
      </c>
      <c r="F25" s="62">
        <v>149691</v>
      </c>
      <c r="G25" s="62">
        <v>142748</v>
      </c>
      <c r="H25" s="62">
        <v>145630</v>
      </c>
      <c r="I25" s="62">
        <v>141647</v>
      </c>
      <c r="J25" s="62">
        <v>157278</v>
      </c>
      <c r="K25" s="62">
        <v>137136</v>
      </c>
      <c r="L25" s="62">
        <v>137276</v>
      </c>
      <c r="M25" s="62">
        <v>149875</v>
      </c>
      <c r="N25" s="62">
        <v>168271</v>
      </c>
      <c r="O25" s="62">
        <v>129386</v>
      </c>
      <c r="P25" s="61"/>
      <c r="Q25" s="62">
        <v>152844</v>
      </c>
      <c r="R25" s="62">
        <v>141646</v>
      </c>
      <c r="S25" s="62">
        <v>149875</v>
      </c>
    </row>
    <row r="26" spans="1:21" ht="16.2" customHeight="1" x14ac:dyDescent="0.3">
      <c r="A26" s="4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</row>
    <row r="27" spans="1:21" ht="16.2" customHeight="1" x14ac:dyDescent="0.3">
      <c r="A27" s="37" t="s">
        <v>61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</row>
    <row r="28" spans="1:21" ht="16.2" customHeight="1" x14ac:dyDescent="0.3">
      <c r="A28" s="40" t="s">
        <v>62</v>
      </c>
      <c r="B28" s="60">
        <v>163</v>
      </c>
      <c r="C28" s="60">
        <v>163</v>
      </c>
      <c r="D28" s="60">
        <v>159</v>
      </c>
      <c r="E28" s="60">
        <v>166</v>
      </c>
      <c r="F28" s="60">
        <v>162</v>
      </c>
      <c r="G28" s="60">
        <v>161</v>
      </c>
      <c r="H28" s="60">
        <v>168</v>
      </c>
      <c r="I28" s="60">
        <v>156</v>
      </c>
      <c r="J28" s="60">
        <v>162</v>
      </c>
      <c r="K28" s="60">
        <v>176</v>
      </c>
      <c r="L28" s="60">
        <v>176</v>
      </c>
      <c r="M28" s="60">
        <v>1</v>
      </c>
      <c r="N28" s="60">
        <v>0</v>
      </c>
      <c r="O28" s="60">
        <v>0</v>
      </c>
      <c r="P28" s="61"/>
      <c r="Q28" s="60">
        <v>166</v>
      </c>
      <c r="R28" s="60">
        <v>156</v>
      </c>
      <c r="S28" s="60">
        <v>1</v>
      </c>
    </row>
    <row r="29" spans="1:21" ht="16.2" customHeight="1" x14ac:dyDescent="0.3">
      <c r="A29" s="40" t="s">
        <v>63</v>
      </c>
      <c r="B29" s="61">
        <v>4031</v>
      </c>
      <c r="C29" s="61">
        <v>3560</v>
      </c>
      <c r="D29" s="61">
        <v>3170</v>
      </c>
      <c r="E29" s="61">
        <v>3089</v>
      </c>
      <c r="F29" s="61">
        <v>3313</v>
      </c>
      <c r="G29" s="61">
        <v>2943</v>
      </c>
      <c r="H29" s="61">
        <v>2833</v>
      </c>
      <c r="I29" s="61">
        <v>3832</v>
      </c>
      <c r="J29" s="61">
        <v>3746</v>
      </c>
      <c r="K29" s="61">
        <v>3630</v>
      </c>
      <c r="L29" s="61">
        <v>3384</v>
      </c>
      <c r="M29" s="61">
        <v>3192</v>
      </c>
      <c r="N29" s="61">
        <v>2625</v>
      </c>
      <c r="O29" s="61">
        <v>2257</v>
      </c>
      <c r="P29" s="61"/>
      <c r="Q29" s="61">
        <v>3089</v>
      </c>
      <c r="R29" s="61">
        <v>3832</v>
      </c>
      <c r="S29" s="61">
        <v>3192</v>
      </c>
    </row>
    <row r="30" spans="1:21" ht="16.2" customHeight="1" x14ac:dyDescent="0.3">
      <c r="A30" s="40" t="s">
        <v>64</v>
      </c>
      <c r="B30" s="61">
        <v>2712</v>
      </c>
      <c r="C30" s="61">
        <v>3293</v>
      </c>
      <c r="D30" s="61">
        <v>3749</v>
      </c>
      <c r="E30" s="61">
        <v>2673</v>
      </c>
      <c r="F30" s="61">
        <v>3437</v>
      </c>
      <c r="G30" s="61">
        <v>3343</v>
      </c>
      <c r="H30" s="61">
        <v>3397</v>
      </c>
      <c r="I30" s="61">
        <v>3502</v>
      </c>
      <c r="J30" s="61">
        <v>4033</v>
      </c>
      <c r="K30" s="61">
        <v>3365</v>
      </c>
      <c r="L30" s="61">
        <v>4660</v>
      </c>
      <c r="M30" s="61">
        <v>4575</v>
      </c>
      <c r="N30" s="67">
        <v>3523.8856606154027</v>
      </c>
      <c r="O30" s="67">
        <v>6859</v>
      </c>
      <c r="P30" s="61"/>
      <c r="Q30" s="61">
        <v>2673</v>
      </c>
      <c r="R30" s="61">
        <v>3502</v>
      </c>
      <c r="S30" s="61">
        <v>4575</v>
      </c>
    </row>
    <row r="31" spans="1:21" ht="16.2" customHeight="1" x14ac:dyDescent="0.3">
      <c r="A31" s="40" t="s">
        <v>65</v>
      </c>
      <c r="B31" s="60">
        <v>4</v>
      </c>
      <c r="C31" s="60">
        <v>5</v>
      </c>
      <c r="D31" s="60">
        <v>6</v>
      </c>
      <c r="E31" s="60">
        <v>7</v>
      </c>
      <c r="F31" s="60">
        <v>7</v>
      </c>
      <c r="G31" s="60">
        <v>1</v>
      </c>
      <c r="H31" s="60">
        <v>2</v>
      </c>
      <c r="I31" s="60">
        <v>2</v>
      </c>
      <c r="J31" s="60">
        <v>3</v>
      </c>
      <c r="K31" s="60">
        <v>1</v>
      </c>
      <c r="L31" s="60">
        <v>1</v>
      </c>
      <c r="M31" s="60">
        <v>0</v>
      </c>
      <c r="N31" s="60">
        <v>3</v>
      </c>
      <c r="O31" s="60">
        <v>0</v>
      </c>
      <c r="P31" s="61"/>
      <c r="Q31" s="60">
        <v>7</v>
      </c>
      <c r="R31" s="60">
        <v>2</v>
      </c>
      <c r="S31" s="60">
        <v>0</v>
      </c>
      <c r="T31" s="4"/>
      <c r="U31" s="4"/>
    </row>
    <row r="32" spans="1:21" ht="16.2" customHeight="1" x14ac:dyDescent="0.3">
      <c r="A32" s="42" t="s">
        <v>66</v>
      </c>
      <c r="B32" s="62">
        <v>6911</v>
      </c>
      <c r="C32" s="62">
        <v>7021</v>
      </c>
      <c r="D32" s="62">
        <v>7084</v>
      </c>
      <c r="E32" s="62">
        <v>5935</v>
      </c>
      <c r="F32" s="62">
        <v>6919</v>
      </c>
      <c r="G32" s="62">
        <v>6448</v>
      </c>
      <c r="H32" s="62">
        <v>6401</v>
      </c>
      <c r="I32" s="62">
        <v>7492</v>
      </c>
      <c r="J32" s="62">
        <v>7944</v>
      </c>
      <c r="K32" s="62">
        <v>7172</v>
      </c>
      <c r="L32" s="62">
        <v>8222</v>
      </c>
      <c r="M32" s="62">
        <v>7768</v>
      </c>
      <c r="N32" s="62">
        <v>15730</v>
      </c>
      <c r="O32" s="62">
        <v>9116</v>
      </c>
      <c r="P32" s="61"/>
      <c r="Q32" s="62">
        <v>5935</v>
      </c>
      <c r="R32" s="62">
        <v>7492</v>
      </c>
      <c r="S32" s="62">
        <v>7768</v>
      </c>
    </row>
    <row r="33" spans="1:22" ht="16.2" customHeight="1" x14ac:dyDescent="0.3">
      <c r="A33" s="4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</row>
    <row r="34" spans="1:22" x14ac:dyDescent="0.3">
      <c r="A34" s="37" t="s">
        <v>67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</row>
    <row r="35" spans="1:22" x14ac:dyDescent="0.3">
      <c r="A35" s="40" t="s">
        <v>68</v>
      </c>
      <c r="B35" s="61">
        <v>10479</v>
      </c>
      <c r="C35" s="61">
        <v>9821</v>
      </c>
      <c r="D35" s="61">
        <v>9613</v>
      </c>
      <c r="E35" s="61">
        <v>12870</v>
      </c>
      <c r="F35" s="61">
        <v>11529</v>
      </c>
      <c r="G35" s="61">
        <v>12668</v>
      </c>
      <c r="H35" s="61">
        <v>11412</v>
      </c>
      <c r="I35" s="61">
        <v>13788</v>
      </c>
      <c r="J35" s="61">
        <v>13518</v>
      </c>
      <c r="K35" s="61">
        <v>12813</v>
      </c>
      <c r="L35" s="61">
        <v>12044</v>
      </c>
      <c r="M35" s="61">
        <v>17968</v>
      </c>
      <c r="N35" s="61">
        <v>13586</v>
      </c>
      <c r="O35" s="61">
        <v>13088</v>
      </c>
      <c r="P35" s="61"/>
      <c r="Q35" s="61">
        <v>12870</v>
      </c>
      <c r="R35" s="61">
        <v>13788</v>
      </c>
      <c r="S35" s="61">
        <v>17968</v>
      </c>
      <c r="T35" s="4"/>
      <c r="U35" s="4"/>
    </row>
    <row r="36" spans="1:22" x14ac:dyDescent="0.3">
      <c r="A36" s="40" t="s">
        <v>69</v>
      </c>
      <c r="B36" s="61">
        <v>22686</v>
      </c>
      <c r="C36" s="61">
        <v>21971</v>
      </c>
      <c r="D36" s="61">
        <v>21700</v>
      </c>
      <c r="E36" s="61">
        <v>25093</v>
      </c>
      <c r="F36" s="61">
        <v>27944</v>
      </c>
      <c r="G36" s="61">
        <v>25904</v>
      </c>
      <c r="H36" s="61">
        <v>27440</v>
      </c>
      <c r="I36" s="61">
        <v>31259</v>
      </c>
      <c r="J36" s="61">
        <v>33823</v>
      </c>
      <c r="K36" s="61">
        <v>28821</v>
      </c>
      <c r="L36" s="61">
        <v>28844</v>
      </c>
      <c r="M36" s="61">
        <v>37461</v>
      </c>
      <c r="N36" s="61">
        <v>38195</v>
      </c>
      <c r="O36" s="61">
        <v>35087</v>
      </c>
      <c r="P36" s="61"/>
      <c r="Q36" s="61">
        <v>25093</v>
      </c>
      <c r="R36" s="61">
        <v>31259</v>
      </c>
      <c r="S36" s="61">
        <v>37461</v>
      </c>
      <c r="T36" s="4"/>
      <c r="U36" s="4"/>
    </row>
    <row r="37" spans="1:22" x14ac:dyDescent="0.3">
      <c r="A37" s="40" t="s">
        <v>70</v>
      </c>
      <c r="B37" s="60">
        <v>459</v>
      </c>
      <c r="C37" s="60">
        <v>224</v>
      </c>
      <c r="D37" s="60">
        <v>154</v>
      </c>
      <c r="E37" s="60">
        <v>347</v>
      </c>
      <c r="F37" s="60">
        <v>266</v>
      </c>
      <c r="G37" s="60">
        <v>223</v>
      </c>
      <c r="H37" s="60">
        <v>-49</v>
      </c>
      <c r="I37" s="60">
        <v>185</v>
      </c>
      <c r="J37" s="60">
        <v>355</v>
      </c>
      <c r="K37" s="60">
        <v>-54</v>
      </c>
      <c r="L37" s="60">
        <v>0</v>
      </c>
      <c r="M37" s="60">
        <v>471</v>
      </c>
      <c r="N37" s="60">
        <v>260</v>
      </c>
      <c r="O37" s="60">
        <v>0</v>
      </c>
      <c r="P37" s="61"/>
      <c r="Q37" s="60">
        <v>347</v>
      </c>
      <c r="R37" s="60">
        <v>185</v>
      </c>
      <c r="S37" s="60">
        <v>471</v>
      </c>
      <c r="T37" s="4"/>
      <c r="U37" s="4"/>
    </row>
    <row r="38" spans="1:22" x14ac:dyDescent="0.3">
      <c r="A38" s="40" t="s">
        <v>62</v>
      </c>
      <c r="B38" s="60">
        <v>278</v>
      </c>
      <c r="C38" s="60">
        <v>226</v>
      </c>
      <c r="D38" s="60">
        <v>17</v>
      </c>
      <c r="E38" s="60">
        <v>13</v>
      </c>
      <c r="F38" s="60">
        <v>4</v>
      </c>
      <c r="G38" s="60">
        <v>2</v>
      </c>
      <c r="H38" s="60">
        <v>4</v>
      </c>
      <c r="I38" s="60" t="s">
        <v>136</v>
      </c>
      <c r="J38" s="60">
        <v>0</v>
      </c>
      <c r="K38" s="60">
        <v>0</v>
      </c>
      <c r="L38" s="60" t="s">
        <v>136</v>
      </c>
      <c r="M38" s="60">
        <v>176</v>
      </c>
      <c r="N38" s="60">
        <v>172</v>
      </c>
      <c r="O38" s="60">
        <v>0</v>
      </c>
      <c r="P38" s="61"/>
      <c r="Q38" s="60">
        <v>13</v>
      </c>
      <c r="R38" s="60" t="s">
        <v>136</v>
      </c>
      <c r="S38" s="60">
        <v>176</v>
      </c>
      <c r="T38" s="4"/>
      <c r="U38" s="4"/>
      <c r="V38" s="4"/>
    </row>
    <row r="39" spans="1:22" x14ac:dyDescent="0.3">
      <c r="A39" s="40" t="s">
        <v>63</v>
      </c>
      <c r="B39" s="61">
        <v>2299</v>
      </c>
      <c r="C39" s="61">
        <v>2141</v>
      </c>
      <c r="D39" s="61">
        <v>1969</v>
      </c>
      <c r="E39" s="61">
        <v>1580</v>
      </c>
      <c r="F39" s="61">
        <v>1777</v>
      </c>
      <c r="G39" s="61">
        <v>1847</v>
      </c>
      <c r="H39" s="61">
        <v>1780</v>
      </c>
      <c r="I39" s="61">
        <v>1596</v>
      </c>
      <c r="J39" s="61">
        <v>1705</v>
      </c>
      <c r="K39" s="61">
        <v>1624</v>
      </c>
      <c r="L39" s="61">
        <v>1579</v>
      </c>
      <c r="M39" s="61">
        <v>1561</v>
      </c>
      <c r="N39" s="61">
        <v>1578</v>
      </c>
      <c r="O39" s="61">
        <v>1580</v>
      </c>
      <c r="P39" s="61"/>
      <c r="Q39" s="61">
        <v>1580</v>
      </c>
      <c r="R39" s="61">
        <v>1596</v>
      </c>
      <c r="S39" s="61">
        <v>1561</v>
      </c>
    </row>
    <row r="40" spans="1:22" x14ac:dyDescent="0.3">
      <c r="A40" s="42" t="s">
        <v>71</v>
      </c>
      <c r="B40" s="62">
        <v>36201</v>
      </c>
      <c r="C40" s="62">
        <v>34383</v>
      </c>
      <c r="D40" s="62">
        <v>33453</v>
      </c>
      <c r="E40" s="62">
        <v>39902</v>
      </c>
      <c r="F40" s="62">
        <v>41519</v>
      </c>
      <c r="G40" s="62">
        <v>40644</v>
      </c>
      <c r="H40" s="62">
        <v>40587</v>
      </c>
      <c r="I40" s="62">
        <v>46828</v>
      </c>
      <c r="J40" s="62">
        <v>49401</v>
      </c>
      <c r="K40" s="62">
        <v>43204</v>
      </c>
      <c r="L40" s="62">
        <v>42467</v>
      </c>
      <c r="M40" s="62">
        <v>57636</v>
      </c>
      <c r="N40" s="62">
        <v>53791</v>
      </c>
      <c r="O40" s="62">
        <v>49756</v>
      </c>
      <c r="P40" s="61"/>
      <c r="Q40" s="62">
        <v>39902</v>
      </c>
      <c r="R40" s="62">
        <v>46828</v>
      </c>
      <c r="S40" s="62">
        <v>57636</v>
      </c>
    </row>
    <row r="41" spans="1:22" x14ac:dyDescent="0.3">
      <c r="A41" s="42" t="s">
        <v>72</v>
      </c>
      <c r="B41" s="62">
        <v>43112</v>
      </c>
      <c r="C41" s="62">
        <v>41405</v>
      </c>
      <c r="D41" s="62">
        <v>40537</v>
      </c>
      <c r="E41" s="62">
        <v>45837</v>
      </c>
      <c r="F41" s="62">
        <v>48438</v>
      </c>
      <c r="G41" s="62">
        <v>47092</v>
      </c>
      <c r="H41" s="62">
        <v>46988</v>
      </c>
      <c r="I41" s="62">
        <v>54320</v>
      </c>
      <c r="J41" s="62">
        <v>57345</v>
      </c>
      <c r="K41" s="62">
        <v>50376</v>
      </c>
      <c r="L41" s="62">
        <v>50689</v>
      </c>
      <c r="M41" s="62">
        <v>65404</v>
      </c>
      <c r="N41" s="62">
        <v>59942</v>
      </c>
      <c r="O41" s="62">
        <v>58871</v>
      </c>
      <c r="P41" s="61"/>
      <c r="Q41" s="62">
        <v>45837</v>
      </c>
      <c r="R41" s="62">
        <v>54320</v>
      </c>
      <c r="S41" s="62">
        <v>65404</v>
      </c>
    </row>
    <row r="42" spans="1:22" ht="15" thickBot="1" x14ac:dyDescent="0.35">
      <c r="A42" s="43" t="s">
        <v>73</v>
      </c>
      <c r="B42" s="64">
        <v>199322</v>
      </c>
      <c r="C42" s="64">
        <v>192832</v>
      </c>
      <c r="D42" s="64">
        <v>192326</v>
      </c>
      <c r="E42" s="64">
        <v>198681</v>
      </c>
      <c r="F42" s="64">
        <v>198129</v>
      </c>
      <c r="G42" s="64">
        <v>189840</v>
      </c>
      <c r="H42" s="64">
        <v>192618</v>
      </c>
      <c r="I42" s="64">
        <v>195967</v>
      </c>
      <c r="J42" s="64">
        <v>214623</v>
      </c>
      <c r="K42" s="64">
        <v>187512</v>
      </c>
      <c r="L42" s="64">
        <v>187965</v>
      </c>
      <c r="M42" s="64">
        <v>215279</v>
      </c>
      <c r="N42" s="64">
        <v>228214</v>
      </c>
      <c r="O42" s="64">
        <v>188258</v>
      </c>
      <c r="P42" s="61"/>
      <c r="Q42" s="64">
        <v>198681</v>
      </c>
      <c r="R42" s="64">
        <v>195966</v>
      </c>
      <c r="S42" s="64">
        <v>215279</v>
      </c>
    </row>
    <row r="43" spans="1:22" ht="15" thickTop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4D8DF-600F-492B-8C66-266CE00AC82C}">
  <dimension ref="A1:O75"/>
  <sheetViews>
    <sheetView showGridLines="0"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5" sqref="L5"/>
    </sheetView>
  </sheetViews>
  <sheetFormatPr defaultRowHeight="14.4" x14ac:dyDescent="0.3"/>
  <cols>
    <col min="1" max="1" width="55" customWidth="1"/>
    <col min="2" max="2" width="3.88671875" customWidth="1"/>
    <col min="3" max="12" width="12.6640625" bestFit="1" customWidth="1"/>
    <col min="13" max="13" width="9.44140625" bestFit="1" customWidth="1"/>
    <col min="14" max="14" width="11.21875" bestFit="1" customWidth="1"/>
    <col min="15" max="15" width="11.6640625" bestFit="1" customWidth="1"/>
  </cols>
  <sheetData>
    <row r="1" spans="1:15" x14ac:dyDescent="0.3">
      <c r="A1" s="26" t="s">
        <v>138</v>
      </c>
      <c r="B1" s="25"/>
      <c r="C1" s="9" t="s">
        <v>4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  <c r="K1" s="9" t="s">
        <v>141</v>
      </c>
      <c r="L1" s="9" t="s">
        <v>145</v>
      </c>
      <c r="N1" s="9">
        <v>2024</v>
      </c>
      <c r="O1" s="8">
        <v>2025</v>
      </c>
    </row>
    <row r="2" spans="1:15" ht="17.399999999999999" customHeight="1" x14ac:dyDescent="0.3">
      <c r="A2" s="18" t="s">
        <v>74</v>
      </c>
    </row>
    <row r="3" spans="1:15" ht="17.399999999999999" customHeight="1" x14ac:dyDescent="0.3">
      <c r="A3" t="s">
        <v>25</v>
      </c>
      <c r="C3" s="30">
        <v>5736</v>
      </c>
      <c r="D3" s="30">
        <v>1121</v>
      </c>
      <c r="E3" s="30">
        <v>838</v>
      </c>
      <c r="F3" s="30">
        <v>7383</v>
      </c>
      <c r="G3" s="30">
        <v>7778</v>
      </c>
      <c r="H3" s="30">
        <v>5434</v>
      </c>
      <c r="I3" s="30">
        <v>3284</v>
      </c>
      <c r="J3" s="30">
        <v>8585</v>
      </c>
      <c r="K3" s="30">
        <v>16290</v>
      </c>
      <c r="L3" s="30">
        <v>6923</v>
      </c>
      <c r="N3" s="30">
        <v>15078</v>
      </c>
      <c r="O3" s="30">
        <v>25081</v>
      </c>
    </row>
    <row r="4" spans="1:15" ht="17.399999999999999" customHeight="1" x14ac:dyDescent="0.3">
      <c r="A4" t="s">
        <v>75</v>
      </c>
      <c r="C4" s="30">
        <v>1885</v>
      </c>
      <c r="D4" s="30">
        <v>1820</v>
      </c>
      <c r="E4" s="30">
        <v>1739</v>
      </c>
      <c r="F4" s="30">
        <v>2104</v>
      </c>
      <c r="G4" s="30">
        <v>1261</v>
      </c>
      <c r="H4" s="30">
        <v>1134</v>
      </c>
      <c r="I4" s="30">
        <v>1415</v>
      </c>
      <c r="J4" s="30">
        <v>1240</v>
      </c>
      <c r="K4" s="30">
        <v>1386</v>
      </c>
      <c r="L4" s="30">
        <v>1423</v>
      </c>
      <c r="N4" s="30">
        <v>7548</v>
      </c>
      <c r="O4" s="30">
        <v>5050</v>
      </c>
    </row>
    <row r="5" spans="1:15" ht="17.399999999999999" customHeight="1" x14ac:dyDescent="0.3">
      <c r="A5" t="s">
        <v>76</v>
      </c>
      <c r="C5" s="30">
        <v>611</v>
      </c>
      <c r="D5" s="30">
        <v>705</v>
      </c>
      <c r="E5" s="30">
        <v>620</v>
      </c>
      <c r="F5" s="30">
        <v>503</v>
      </c>
      <c r="G5" s="30">
        <v>70</v>
      </c>
      <c r="H5" s="30">
        <v>621</v>
      </c>
      <c r="I5" s="30">
        <v>616</v>
      </c>
      <c r="J5" s="30">
        <v>729</v>
      </c>
      <c r="K5" s="30">
        <v>624</v>
      </c>
      <c r="L5" s="30">
        <v>871</v>
      </c>
      <c r="N5" s="30">
        <v>2439</v>
      </c>
      <c r="O5" s="30">
        <v>2036</v>
      </c>
    </row>
    <row r="6" spans="1:15" ht="17.399999999999999" customHeight="1" x14ac:dyDescent="0.3">
      <c r="A6" t="s">
        <v>77</v>
      </c>
      <c r="C6" s="30">
        <v>-532</v>
      </c>
      <c r="D6" s="30">
        <v>-525</v>
      </c>
      <c r="E6" s="30">
        <v>-571</v>
      </c>
      <c r="F6" s="30">
        <v>-184</v>
      </c>
      <c r="G6" s="30">
        <v>-383</v>
      </c>
      <c r="H6" s="30">
        <v>-310</v>
      </c>
      <c r="I6" s="30">
        <v>-209</v>
      </c>
      <c r="J6" s="30">
        <v>-346</v>
      </c>
      <c r="K6" s="30">
        <v>-323</v>
      </c>
      <c r="L6" s="30">
        <v>-227</v>
      </c>
      <c r="N6" s="30">
        <v>-1812</v>
      </c>
      <c r="O6" s="30">
        <v>-1248</v>
      </c>
    </row>
    <row r="7" spans="1:15" ht="17.399999999999999" customHeight="1" x14ac:dyDescent="0.3">
      <c r="A7" t="s">
        <v>78</v>
      </c>
      <c r="C7" s="30">
        <v>-514</v>
      </c>
      <c r="D7" s="30">
        <v>209</v>
      </c>
      <c r="E7" s="30">
        <v>-583</v>
      </c>
      <c r="F7" s="30">
        <v>472</v>
      </c>
      <c r="G7" s="30">
        <v>957</v>
      </c>
      <c r="H7" s="30">
        <v>-693</v>
      </c>
      <c r="I7" s="30">
        <v>302</v>
      </c>
      <c r="J7" s="30">
        <v>-225</v>
      </c>
      <c r="K7" s="30">
        <v>525</v>
      </c>
      <c r="L7" s="30">
        <v>820</v>
      </c>
      <c r="N7" s="30">
        <v>-416</v>
      </c>
      <c r="O7" s="30">
        <v>-1284</v>
      </c>
    </row>
    <row r="8" spans="1:15" ht="17.399999999999999" customHeight="1" x14ac:dyDescent="0.3">
      <c r="A8" t="s">
        <v>79</v>
      </c>
      <c r="C8" s="6">
        <v>0</v>
      </c>
      <c r="D8" s="6">
        <v>0</v>
      </c>
      <c r="E8" s="6">
        <v>0</v>
      </c>
      <c r="F8" s="6">
        <v>-542</v>
      </c>
      <c r="G8" s="6">
        <v>-227</v>
      </c>
      <c r="H8" s="6">
        <v>-266</v>
      </c>
      <c r="I8" s="6">
        <v>-244</v>
      </c>
      <c r="J8" s="6">
        <v>-243</v>
      </c>
      <c r="K8" s="6">
        <v>-226</v>
      </c>
      <c r="L8" s="6">
        <v>-229</v>
      </c>
      <c r="N8" s="6">
        <v>-542</v>
      </c>
      <c r="O8" s="6">
        <v>-980</v>
      </c>
    </row>
    <row r="9" spans="1:15" ht="17.399999999999999" customHeight="1" x14ac:dyDescent="0.3">
      <c r="A9" t="s">
        <v>80</v>
      </c>
      <c r="C9" s="30">
        <v>182</v>
      </c>
      <c r="D9" s="30">
        <v>173</v>
      </c>
      <c r="E9" s="30">
        <v>-103</v>
      </c>
      <c r="F9" s="30">
        <v>-185</v>
      </c>
      <c r="G9" s="30">
        <v>-155</v>
      </c>
      <c r="H9" s="30">
        <v>6</v>
      </c>
      <c r="I9" s="30">
        <v>-1</v>
      </c>
      <c r="J9" s="30">
        <v>64</v>
      </c>
      <c r="K9" s="30">
        <v>-55</v>
      </c>
      <c r="L9" s="30">
        <v>-2</v>
      </c>
      <c r="N9" s="30">
        <v>67</v>
      </c>
      <c r="O9" s="30">
        <v>-96</v>
      </c>
    </row>
    <row r="10" spans="1:15" ht="17.399999999999999" customHeight="1" x14ac:dyDescent="0.3">
      <c r="A10" t="s">
        <v>147</v>
      </c>
      <c r="C10" s="30">
        <v>-350</v>
      </c>
      <c r="D10" s="30">
        <v>4755</v>
      </c>
      <c r="E10" s="30">
        <v>-212</v>
      </c>
      <c r="F10" s="30">
        <v>-13985</v>
      </c>
      <c r="G10" s="30">
        <v>10481</v>
      </c>
      <c r="H10" s="30">
        <v>5658</v>
      </c>
      <c r="I10" s="30">
        <v>-201</v>
      </c>
      <c r="J10" s="30">
        <v>-16851</v>
      </c>
      <c r="K10" s="30">
        <v>7165</v>
      </c>
      <c r="L10" s="30">
        <v>4304</v>
      </c>
      <c r="N10" s="30">
        <v>-9792</v>
      </c>
      <c r="O10" s="30">
        <v>-913</v>
      </c>
    </row>
    <row r="11" spans="1:15" ht="17.399999999999999" customHeight="1" x14ac:dyDescent="0.3">
      <c r="A11" t="s">
        <v>148</v>
      </c>
      <c r="C11" s="30">
        <v>3144</v>
      </c>
      <c r="D11" s="30">
        <v>-1101</v>
      </c>
      <c r="E11" s="30">
        <v>-117</v>
      </c>
      <c r="F11" s="30">
        <v>8073</v>
      </c>
      <c r="G11" s="30">
        <v>31</v>
      </c>
      <c r="H11" s="30">
        <v>-7194</v>
      </c>
      <c r="I11" s="30">
        <v>-964</v>
      </c>
      <c r="J11" s="30">
        <v>14740</v>
      </c>
      <c r="K11" s="30">
        <v>-4751</v>
      </c>
      <c r="L11" s="30">
        <v>-3779</v>
      </c>
      <c r="N11" s="30">
        <v>9999</v>
      </c>
      <c r="O11" s="30">
        <v>6613</v>
      </c>
    </row>
    <row r="12" spans="1:15" ht="17.399999999999999" customHeight="1" x14ac:dyDescent="0.3">
      <c r="A12" t="s">
        <v>81</v>
      </c>
      <c r="C12" s="30">
        <v>616</v>
      </c>
      <c r="D12" s="30">
        <v>602</v>
      </c>
      <c r="E12" s="30">
        <v>629</v>
      </c>
      <c r="F12" s="30">
        <v>259</v>
      </c>
      <c r="G12" s="30">
        <v>461</v>
      </c>
      <c r="H12" s="30">
        <v>389</v>
      </c>
      <c r="I12" s="30">
        <v>301</v>
      </c>
      <c r="J12" s="30">
        <v>374</v>
      </c>
      <c r="K12" s="30">
        <v>396</v>
      </c>
      <c r="L12" s="30">
        <v>289</v>
      </c>
      <c r="N12" s="30">
        <v>2106</v>
      </c>
      <c r="O12" s="30">
        <v>1525</v>
      </c>
    </row>
    <row r="13" spans="1:15" ht="17.399999999999999" customHeight="1" x14ac:dyDescent="0.3">
      <c r="A13" t="s">
        <v>82</v>
      </c>
      <c r="C13" s="30">
        <v>-138</v>
      </c>
      <c r="D13" s="30">
        <v>-96</v>
      </c>
      <c r="E13" s="30">
        <v>-321</v>
      </c>
      <c r="F13" s="30">
        <v>-116</v>
      </c>
      <c r="G13" s="30">
        <v>99</v>
      </c>
      <c r="H13" s="30">
        <v>-482</v>
      </c>
      <c r="I13" s="30">
        <v>-194</v>
      </c>
      <c r="J13" s="30">
        <v>-52</v>
      </c>
      <c r="K13" s="30">
        <v>32</v>
      </c>
      <c r="L13" s="30">
        <v>-466</v>
      </c>
      <c r="N13" s="30">
        <v>-671</v>
      </c>
      <c r="O13" s="30">
        <v>-629</v>
      </c>
    </row>
    <row r="14" spans="1:15" ht="17.399999999999999" customHeight="1" x14ac:dyDescent="0.3">
      <c r="A14" s="29" t="s">
        <v>83</v>
      </c>
      <c r="B14" s="29"/>
      <c r="C14" s="31">
        <v>10640</v>
      </c>
      <c r="D14" s="31">
        <v>7663</v>
      </c>
      <c r="E14" s="31">
        <v>1919</v>
      </c>
      <c r="F14" s="31">
        <v>3782</v>
      </c>
      <c r="G14" s="31">
        <v>20374</v>
      </c>
      <c r="H14" s="31">
        <v>4297</v>
      </c>
      <c r="I14" s="31">
        <v>4103</v>
      </c>
      <c r="J14" s="31">
        <v>8017</v>
      </c>
      <c r="K14" s="31">
        <v>21063</v>
      </c>
      <c r="L14" s="31">
        <v>9929</v>
      </c>
      <c r="N14" s="31">
        <v>24004</v>
      </c>
      <c r="O14" s="31">
        <v>35155</v>
      </c>
    </row>
    <row r="15" spans="1:15" ht="17.399999999999999" customHeight="1" x14ac:dyDescent="0.3">
      <c r="C15" s="30"/>
      <c r="D15" s="30"/>
      <c r="E15" s="30"/>
      <c r="F15" s="30"/>
      <c r="G15" s="30"/>
      <c r="H15" s="30"/>
      <c r="I15" s="30"/>
      <c r="J15" s="30"/>
      <c r="K15" s="30"/>
      <c r="L15" s="30"/>
      <c r="N15" s="30"/>
      <c r="O15" s="30"/>
    </row>
    <row r="16" spans="1:15" ht="17.399999999999999" customHeight="1" x14ac:dyDescent="0.3">
      <c r="A16" s="18" t="s">
        <v>84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N16" s="30"/>
      <c r="O16" s="30"/>
    </row>
    <row r="17" spans="1:15" ht="17.399999999999999" customHeight="1" x14ac:dyDescent="0.3">
      <c r="A17" s="27" t="s">
        <v>85</v>
      </c>
      <c r="C17" s="30">
        <v>-96</v>
      </c>
      <c r="D17" s="30">
        <v>-88</v>
      </c>
      <c r="E17" s="30">
        <v>-29</v>
      </c>
      <c r="F17" s="30">
        <v>-1150</v>
      </c>
      <c r="G17" s="30">
        <v>-94</v>
      </c>
      <c r="H17" s="30">
        <v>-101</v>
      </c>
      <c r="I17" s="30">
        <v>-73</v>
      </c>
      <c r="J17" s="30">
        <v>-120</v>
      </c>
      <c r="K17" s="30">
        <v>-88</v>
      </c>
      <c r="L17" s="30">
        <v>-452</v>
      </c>
      <c r="N17" s="30">
        <v>-1363</v>
      </c>
      <c r="O17" s="30">
        <v>-373</v>
      </c>
    </row>
    <row r="18" spans="1:15" ht="17.399999999999999" customHeight="1" x14ac:dyDescent="0.3">
      <c r="A18" s="27" t="s">
        <v>86</v>
      </c>
      <c r="C18" s="30">
        <v>-713</v>
      </c>
      <c r="D18" s="30">
        <v>-602</v>
      </c>
      <c r="E18" s="30">
        <v>-986</v>
      </c>
      <c r="F18" s="30">
        <v>-110</v>
      </c>
      <c r="G18" s="30">
        <v>-520</v>
      </c>
      <c r="H18" s="30">
        <v>-844</v>
      </c>
      <c r="I18" s="30">
        <v>-983</v>
      </c>
      <c r="J18" s="30">
        <v>-676</v>
      </c>
      <c r="K18" s="30">
        <v>-1108</v>
      </c>
      <c r="L18" s="30">
        <v>-1021</v>
      </c>
      <c r="N18" s="30">
        <v>-2411</v>
      </c>
      <c r="O18" s="30">
        <v>-3023</v>
      </c>
    </row>
    <row r="19" spans="1:15" ht="17.399999999999999" customHeight="1" x14ac:dyDescent="0.3">
      <c r="A19" s="27" t="s">
        <v>87</v>
      </c>
      <c r="C19" s="30">
        <v>0</v>
      </c>
      <c r="D19" s="30">
        <v>0</v>
      </c>
      <c r="E19" s="30">
        <v>0</v>
      </c>
      <c r="F19" s="30">
        <v>0</v>
      </c>
      <c r="G19" s="30">
        <v>12</v>
      </c>
      <c r="H19" s="30">
        <v>0</v>
      </c>
      <c r="I19" s="30">
        <v>1</v>
      </c>
      <c r="J19" s="30">
        <v>0</v>
      </c>
      <c r="K19" s="30">
        <v>1</v>
      </c>
      <c r="L19" s="30">
        <v>3</v>
      </c>
      <c r="N19" s="30">
        <v>0</v>
      </c>
      <c r="O19" s="30">
        <v>0</v>
      </c>
    </row>
    <row r="20" spans="1:15" ht="17.399999999999999" customHeight="1" x14ac:dyDescent="0.3">
      <c r="A20" s="27" t="s">
        <v>149</v>
      </c>
      <c r="C20" s="6">
        <v>0</v>
      </c>
      <c r="D20" s="6">
        <v>0</v>
      </c>
      <c r="E20" s="6">
        <v>0</v>
      </c>
      <c r="F20" s="6">
        <v>-17859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4251</v>
      </c>
      <c r="N20" s="6">
        <v>-17859</v>
      </c>
      <c r="O20" s="6">
        <v>0</v>
      </c>
    </row>
    <row r="21" spans="1:15" ht="17.399999999999999" customHeight="1" x14ac:dyDescent="0.3">
      <c r="A21" s="27" t="s">
        <v>88</v>
      </c>
      <c r="C21" s="6">
        <v>0</v>
      </c>
      <c r="D21" s="6">
        <v>0</v>
      </c>
      <c r="E21" s="6">
        <v>0</v>
      </c>
      <c r="F21" s="6">
        <v>0</v>
      </c>
      <c r="G21" s="6"/>
      <c r="H21" s="6"/>
      <c r="I21" s="6"/>
      <c r="J21" s="6"/>
      <c r="K21" s="6"/>
      <c r="L21" s="6"/>
      <c r="N21" s="6">
        <v>0</v>
      </c>
      <c r="O21" s="6">
        <v>0</v>
      </c>
    </row>
    <row r="22" spans="1:15" ht="17.399999999999999" customHeight="1" x14ac:dyDescent="0.3">
      <c r="A22" s="29" t="s">
        <v>89</v>
      </c>
      <c r="B22" s="29"/>
      <c r="C22" s="31">
        <v>-809</v>
      </c>
      <c r="D22" s="31">
        <v>-690</v>
      </c>
      <c r="E22" s="31">
        <v>-1014</v>
      </c>
      <c r="F22" s="31">
        <v>-19119</v>
      </c>
      <c r="G22" s="31">
        <v>-602</v>
      </c>
      <c r="H22" s="31">
        <v>-945</v>
      </c>
      <c r="I22" s="31">
        <v>-1055</v>
      </c>
      <c r="J22" s="31">
        <v>-795</v>
      </c>
      <c r="K22" s="31">
        <v>-1195</v>
      </c>
      <c r="L22" s="31">
        <v>2782</v>
      </c>
      <c r="N22" s="31">
        <v>-21632</v>
      </c>
      <c r="O22" s="31">
        <v>-3395</v>
      </c>
    </row>
    <row r="23" spans="1:15" ht="17.399999999999999" customHeight="1" x14ac:dyDescent="0.3">
      <c r="C23" s="30"/>
      <c r="D23" s="30"/>
      <c r="E23" s="30"/>
      <c r="F23" s="30"/>
      <c r="G23" s="30"/>
      <c r="H23" s="30"/>
      <c r="I23" s="30"/>
      <c r="J23" s="30"/>
      <c r="K23" s="30"/>
      <c r="L23" s="30"/>
      <c r="N23" s="30"/>
      <c r="O23" s="30"/>
    </row>
    <row r="24" spans="1:15" ht="17.399999999999999" customHeight="1" x14ac:dyDescent="0.3">
      <c r="A24" s="18" t="s">
        <v>90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N24" s="30"/>
      <c r="O24" s="30"/>
    </row>
    <row r="25" spans="1:15" ht="17.399999999999999" customHeight="1" x14ac:dyDescent="0.3">
      <c r="A25" t="s">
        <v>91</v>
      </c>
      <c r="C25" s="30">
        <v>0</v>
      </c>
      <c r="D25" s="30">
        <v>-10260</v>
      </c>
      <c r="E25" s="30">
        <v>0</v>
      </c>
      <c r="F25" s="30">
        <v>0</v>
      </c>
      <c r="G25" s="30">
        <v>0</v>
      </c>
      <c r="H25" s="30">
        <v>-25252</v>
      </c>
      <c r="I25" s="30">
        <v>0</v>
      </c>
      <c r="J25" s="30">
        <v>0</v>
      </c>
      <c r="K25" s="30">
        <v>0</v>
      </c>
      <c r="L25" s="30">
        <v>-44396</v>
      </c>
      <c r="N25" s="30">
        <v>-10260</v>
      </c>
      <c r="O25" s="30">
        <v>-25252</v>
      </c>
    </row>
    <row r="26" spans="1:15" ht="17.399999999999999" customHeight="1" x14ac:dyDescent="0.3">
      <c r="A26" t="s">
        <v>92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N26" s="30">
        <v>0</v>
      </c>
      <c r="O26" s="30">
        <v>0</v>
      </c>
    </row>
    <row r="27" spans="1:15" ht="17.399999999999999" customHeight="1" x14ac:dyDescent="0.3">
      <c r="A27" t="s">
        <v>143</v>
      </c>
      <c r="C27" s="30">
        <v>4</v>
      </c>
      <c r="D27" s="30">
        <v>-13</v>
      </c>
      <c r="E27" s="30">
        <v>-2</v>
      </c>
      <c r="F27" s="30">
        <v>-5</v>
      </c>
      <c r="G27" s="30">
        <v>0</v>
      </c>
      <c r="H27" s="30">
        <v>2</v>
      </c>
      <c r="I27" s="30">
        <v>4</v>
      </c>
      <c r="J27" s="30">
        <v>-5</v>
      </c>
      <c r="K27" s="30">
        <v>0</v>
      </c>
      <c r="L27" s="30">
        <v>-176</v>
      </c>
      <c r="N27" s="30">
        <v>-16</v>
      </c>
      <c r="O27" s="30">
        <v>2</v>
      </c>
    </row>
    <row r="28" spans="1:15" ht="17.399999999999999" customHeight="1" x14ac:dyDescent="0.3">
      <c r="A28" t="s">
        <v>93</v>
      </c>
      <c r="C28" s="30">
        <v>-341</v>
      </c>
      <c r="D28" s="30">
        <v>-319</v>
      </c>
      <c r="E28" s="30">
        <v>-307</v>
      </c>
      <c r="F28" s="30">
        <v>-282</v>
      </c>
      <c r="G28" s="30">
        <v>-258</v>
      </c>
      <c r="H28" s="30">
        <v>-450</v>
      </c>
      <c r="I28" s="30">
        <v>-451</v>
      </c>
      <c r="J28" s="30">
        <v>-345</v>
      </c>
      <c r="K28" s="30">
        <v>-301</v>
      </c>
      <c r="L28" s="30">
        <v>-552</v>
      </c>
      <c r="N28" s="30">
        <v>-1249</v>
      </c>
      <c r="O28" s="30">
        <v>-1504</v>
      </c>
    </row>
    <row r="29" spans="1:15" ht="17.399999999999999" customHeight="1" x14ac:dyDescent="0.3">
      <c r="A29" t="s">
        <v>94</v>
      </c>
      <c r="C29" s="6">
        <v>-83</v>
      </c>
      <c r="D29" s="6">
        <v>-76</v>
      </c>
      <c r="E29" s="6">
        <v>-58</v>
      </c>
      <c r="F29" s="6">
        <v>-75</v>
      </c>
      <c r="G29" s="6">
        <v>-78</v>
      </c>
      <c r="H29" s="6">
        <v>-91</v>
      </c>
      <c r="I29" s="6">
        <v>-93</v>
      </c>
      <c r="J29" s="6">
        <v>-28</v>
      </c>
      <c r="K29" s="6">
        <v>-73</v>
      </c>
      <c r="L29" s="6">
        <v>-61</v>
      </c>
      <c r="N29" s="6">
        <v>-292</v>
      </c>
      <c r="O29" s="6">
        <v>-290</v>
      </c>
    </row>
    <row r="30" spans="1:15" ht="17.399999999999999" customHeight="1" x14ac:dyDescent="0.3">
      <c r="A30" t="s">
        <v>95</v>
      </c>
      <c r="C30" s="6">
        <v>0</v>
      </c>
      <c r="D30" s="6">
        <v>57</v>
      </c>
      <c r="E30" s="6">
        <v>0</v>
      </c>
      <c r="F30" s="6">
        <v>0</v>
      </c>
      <c r="G30" s="6">
        <v>76</v>
      </c>
      <c r="H30" s="6">
        <v>-5561</v>
      </c>
      <c r="I30" s="6">
        <v>-4140</v>
      </c>
      <c r="J30" s="6">
        <v>0</v>
      </c>
      <c r="K30" s="6">
        <v>385</v>
      </c>
      <c r="L30" s="6">
        <v>0</v>
      </c>
      <c r="N30" s="6">
        <v>57</v>
      </c>
      <c r="O30" s="6">
        <v>-9625</v>
      </c>
    </row>
    <row r="31" spans="1:15" x14ac:dyDescent="0.3">
      <c r="A31" s="29" t="s">
        <v>96</v>
      </c>
      <c r="B31" s="29"/>
      <c r="C31" s="31">
        <v>-421</v>
      </c>
      <c r="D31" s="31">
        <v>-10612</v>
      </c>
      <c r="E31" s="31">
        <v>-368</v>
      </c>
      <c r="F31" s="31">
        <v>-363</v>
      </c>
      <c r="G31" s="31">
        <v>-260</v>
      </c>
      <c r="H31" s="31">
        <v>-31351</v>
      </c>
      <c r="I31" s="31">
        <v>-4683</v>
      </c>
      <c r="J31" s="31">
        <v>-377</v>
      </c>
      <c r="K31" s="31">
        <v>12</v>
      </c>
      <c r="L31" s="31">
        <v>-45186</v>
      </c>
      <c r="N31" s="31">
        <v>-11764</v>
      </c>
      <c r="O31" s="31">
        <v>-36669</v>
      </c>
    </row>
    <row r="32" spans="1:15" x14ac:dyDescent="0.3">
      <c r="C32" s="30"/>
      <c r="D32" s="30"/>
      <c r="E32" s="30"/>
      <c r="F32" s="30"/>
      <c r="G32" s="30"/>
      <c r="H32" s="30"/>
      <c r="I32" s="30"/>
      <c r="J32" s="30"/>
      <c r="K32" s="30"/>
      <c r="L32" s="30"/>
      <c r="N32" s="30"/>
      <c r="O32" s="30"/>
    </row>
    <row r="33" spans="1:15" x14ac:dyDescent="0.3">
      <c r="A33" s="25" t="s">
        <v>97</v>
      </c>
      <c r="B33" s="25"/>
      <c r="C33" s="32">
        <v>9410</v>
      </c>
      <c r="D33" s="32">
        <v>-3641</v>
      </c>
      <c r="E33" s="32">
        <v>537</v>
      </c>
      <c r="F33" s="32">
        <v>-15700</v>
      </c>
      <c r="G33" s="32">
        <v>19513</v>
      </c>
      <c r="H33" s="32">
        <v>-27999</v>
      </c>
      <c r="I33" s="32">
        <v>-1635</v>
      </c>
      <c r="J33" s="32">
        <v>6844</v>
      </c>
      <c r="K33" s="32">
        <v>19880</v>
      </c>
      <c r="L33" s="32">
        <v>-32476</v>
      </c>
      <c r="N33" s="32">
        <v>-9394</v>
      </c>
      <c r="O33" s="32">
        <v>-4907</v>
      </c>
    </row>
    <row r="34" spans="1:15" x14ac:dyDescent="0.3">
      <c r="A34" t="s">
        <v>98</v>
      </c>
      <c r="C34" s="30">
        <v>51383</v>
      </c>
      <c r="D34" s="30">
        <v>58149</v>
      </c>
      <c r="E34" s="30">
        <v>55092</v>
      </c>
      <c r="F34" s="30">
        <v>56456</v>
      </c>
      <c r="G34" s="30">
        <v>37178</v>
      </c>
      <c r="H34" s="30">
        <v>58931</v>
      </c>
      <c r="I34" s="30">
        <v>32970</v>
      </c>
      <c r="J34" s="30">
        <v>31268</v>
      </c>
      <c r="K34" s="30">
        <v>38105</v>
      </c>
      <c r="L34" s="30">
        <v>58552</v>
      </c>
      <c r="N34" s="30">
        <v>51383</v>
      </c>
      <c r="O34" s="30">
        <v>37178</v>
      </c>
    </row>
    <row r="35" spans="1:15" x14ac:dyDescent="0.3">
      <c r="A35" t="s">
        <v>99</v>
      </c>
      <c r="C35" s="30">
        <v>-2644</v>
      </c>
      <c r="D35" s="30">
        <v>584</v>
      </c>
      <c r="E35" s="30">
        <v>827</v>
      </c>
      <c r="F35" s="30">
        <v>-3578</v>
      </c>
      <c r="G35" s="30">
        <v>2240</v>
      </c>
      <c r="H35" s="30">
        <v>2037</v>
      </c>
      <c r="I35" s="30">
        <v>-67</v>
      </c>
      <c r="J35" s="30">
        <v>-8</v>
      </c>
      <c r="K35" s="30">
        <v>565</v>
      </c>
      <c r="L35" s="30">
        <v>490</v>
      </c>
      <c r="N35" s="30">
        <v>-4811</v>
      </c>
      <c r="O35" s="30">
        <v>5834</v>
      </c>
    </row>
    <row r="36" spans="1:15" x14ac:dyDescent="0.3">
      <c r="A36" s="29" t="s">
        <v>100</v>
      </c>
      <c r="B36" s="29"/>
      <c r="C36" s="31">
        <v>58149</v>
      </c>
      <c r="D36" s="31">
        <v>55092</v>
      </c>
      <c r="E36" s="31">
        <v>56456</v>
      </c>
      <c r="F36" s="31">
        <v>37178</v>
      </c>
      <c r="G36" s="31">
        <v>58931</v>
      </c>
      <c r="H36" s="31">
        <v>32970</v>
      </c>
      <c r="I36" s="31">
        <v>31268</v>
      </c>
      <c r="J36" s="31">
        <v>38105</v>
      </c>
      <c r="K36" s="31">
        <v>58552</v>
      </c>
      <c r="L36" s="31">
        <v>26567</v>
      </c>
      <c r="N36" s="31">
        <v>37178</v>
      </c>
      <c r="O36" s="31">
        <v>38105</v>
      </c>
    </row>
    <row r="37" spans="1:15" x14ac:dyDescent="0.3">
      <c r="G37" s="7"/>
      <c r="H37" s="7"/>
      <c r="I37" s="7"/>
      <c r="J37" s="7"/>
      <c r="K37" s="7"/>
      <c r="L37" s="7"/>
    </row>
    <row r="38" spans="1:15" x14ac:dyDescent="0.3">
      <c r="A38" s="18" t="s">
        <v>101</v>
      </c>
      <c r="C38" s="50">
        <v>9490</v>
      </c>
      <c r="D38" s="50">
        <v>6652</v>
      </c>
      <c r="E38" s="50">
        <v>598</v>
      </c>
      <c r="F38" s="50">
        <v>2781</v>
      </c>
      <c r="G38" s="50">
        <v>19741</v>
      </c>
      <c r="H38" s="50">
        <v>3168</v>
      </c>
      <c r="I38" s="50">
        <v>2841</v>
      </c>
      <c r="J38" s="50">
        <v>7120</v>
      </c>
      <c r="K38" s="50">
        <v>19793</v>
      </c>
      <c r="L38" s="50">
        <v>8137</v>
      </c>
      <c r="N38" s="50">
        <v>19521</v>
      </c>
      <c r="O38" s="50">
        <v>31240</v>
      </c>
    </row>
    <row r="39" spans="1:15" x14ac:dyDescent="0.3">
      <c r="F39" s="7"/>
      <c r="G39" s="7"/>
      <c r="H39" s="7"/>
      <c r="I39" s="7"/>
      <c r="J39" s="7"/>
      <c r="K39" s="7"/>
      <c r="L39" s="7"/>
    </row>
    <row r="40" spans="1:15" x14ac:dyDescent="0.3">
      <c r="A40" s="18" t="s">
        <v>144</v>
      </c>
      <c r="C40" s="66">
        <v>58149</v>
      </c>
      <c r="D40" s="66">
        <v>55092</v>
      </c>
      <c r="E40" s="66">
        <v>56456</v>
      </c>
      <c r="F40" s="66">
        <v>55328</v>
      </c>
      <c r="G40" s="66">
        <v>78697</v>
      </c>
      <c r="H40" s="66">
        <v>53898</v>
      </c>
      <c r="I40" s="66">
        <v>52674</v>
      </c>
      <c r="J40" s="66">
        <v>59560</v>
      </c>
      <c r="K40" s="66">
        <v>80952</v>
      </c>
      <c r="L40" s="66">
        <v>44760</v>
      </c>
      <c r="N40" s="66">
        <v>55328</v>
      </c>
      <c r="O40" s="66">
        <v>59560</v>
      </c>
    </row>
    <row r="41" spans="1:15" x14ac:dyDescent="0.3">
      <c r="K41" s="4"/>
      <c r="L41" s="4"/>
    </row>
    <row r="42" spans="1:15" x14ac:dyDescent="0.3">
      <c r="G42" s="7"/>
      <c r="H42" s="7"/>
      <c r="I42" s="7"/>
      <c r="J42" s="7"/>
      <c r="K42" s="7"/>
      <c r="L42" s="7"/>
    </row>
    <row r="43" spans="1:15" x14ac:dyDescent="0.3">
      <c r="G43" s="7"/>
      <c r="H43" s="7"/>
      <c r="I43" s="7"/>
      <c r="J43" s="7"/>
      <c r="K43" s="7"/>
      <c r="L43" s="7"/>
    </row>
    <row r="44" spans="1:15" x14ac:dyDescent="0.3">
      <c r="G44" s="7"/>
      <c r="H44" s="7"/>
      <c r="I44" s="7"/>
      <c r="J44" s="7"/>
      <c r="K44" s="7"/>
      <c r="L44" s="7"/>
    </row>
    <row r="45" spans="1:15" x14ac:dyDescent="0.3">
      <c r="G45" s="7"/>
      <c r="H45" s="7"/>
      <c r="I45" s="7"/>
      <c r="J45" s="7"/>
      <c r="K45" s="7"/>
      <c r="L45" s="7"/>
    </row>
    <row r="46" spans="1:15" x14ac:dyDescent="0.3">
      <c r="G46" s="7"/>
      <c r="H46" s="7"/>
      <c r="I46" s="7"/>
      <c r="J46" s="7"/>
      <c r="K46" s="7"/>
      <c r="L46" s="7"/>
    </row>
    <row r="47" spans="1:15" x14ac:dyDescent="0.3">
      <c r="G47" s="7"/>
      <c r="H47" s="7"/>
      <c r="I47" s="7"/>
      <c r="J47" s="7"/>
      <c r="K47" s="7"/>
      <c r="L47" s="7"/>
    </row>
    <row r="48" spans="1:15" x14ac:dyDescent="0.3">
      <c r="G48" s="7"/>
      <c r="H48" s="7"/>
      <c r="I48" s="7"/>
      <c r="J48" s="7"/>
      <c r="K48" s="7"/>
      <c r="L48" s="7"/>
    </row>
    <row r="49" spans="7:12" x14ac:dyDescent="0.3">
      <c r="G49" s="7"/>
      <c r="H49" s="7"/>
      <c r="I49" s="7"/>
      <c r="J49" s="7"/>
      <c r="K49" s="7"/>
      <c r="L49" s="7"/>
    </row>
    <row r="50" spans="7:12" x14ac:dyDescent="0.3">
      <c r="G50" s="7"/>
      <c r="H50" s="7"/>
      <c r="I50" s="7"/>
      <c r="J50" s="7"/>
      <c r="K50" s="7"/>
      <c r="L50" s="7"/>
    </row>
    <row r="51" spans="7:12" x14ac:dyDescent="0.3">
      <c r="G51" s="7"/>
      <c r="H51" s="7"/>
      <c r="I51" s="7"/>
      <c r="J51" s="7"/>
      <c r="K51" s="7"/>
      <c r="L51" s="7"/>
    </row>
    <row r="52" spans="7:12" x14ac:dyDescent="0.3">
      <c r="G52" s="7"/>
      <c r="H52" s="7"/>
      <c r="I52" s="7"/>
      <c r="J52" s="7"/>
      <c r="K52" s="7"/>
      <c r="L52" s="7"/>
    </row>
    <row r="53" spans="7:12" x14ac:dyDescent="0.3">
      <c r="G53" s="7"/>
      <c r="H53" s="7"/>
      <c r="I53" s="7"/>
      <c r="J53" s="7"/>
      <c r="K53" s="7"/>
      <c r="L53" s="7"/>
    </row>
    <row r="54" spans="7:12" x14ac:dyDescent="0.3">
      <c r="G54" s="7"/>
      <c r="H54" s="7"/>
      <c r="I54" s="7"/>
      <c r="J54" s="7"/>
      <c r="K54" s="7"/>
      <c r="L54" s="7"/>
    </row>
    <row r="55" spans="7:12" x14ac:dyDescent="0.3">
      <c r="G55" s="7"/>
      <c r="H55" s="7"/>
      <c r="I55" s="7"/>
      <c r="J55" s="7"/>
      <c r="K55" s="7"/>
      <c r="L55" s="7"/>
    </row>
    <row r="56" spans="7:12" x14ac:dyDescent="0.3">
      <c r="G56" s="7"/>
      <c r="H56" s="7"/>
      <c r="I56" s="7"/>
      <c r="J56" s="7"/>
      <c r="K56" s="7"/>
      <c r="L56" s="7"/>
    </row>
    <row r="57" spans="7:12" x14ac:dyDescent="0.3">
      <c r="G57" s="7"/>
      <c r="H57" s="7"/>
      <c r="I57" s="7"/>
      <c r="J57" s="7"/>
      <c r="K57" s="7"/>
      <c r="L57" s="7"/>
    </row>
    <row r="58" spans="7:12" x14ac:dyDescent="0.3">
      <c r="G58" s="7"/>
      <c r="H58" s="7"/>
      <c r="I58" s="7"/>
      <c r="J58" s="7"/>
      <c r="K58" s="7"/>
      <c r="L58" s="7"/>
    </row>
    <row r="59" spans="7:12" x14ac:dyDescent="0.3">
      <c r="G59" s="7"/>
      <c r="H59" s="7"/>
      <c r="I59" s="7"/>
      <c r="J59" s="7"/>
      <c r="K59" s="7"/>
      <c r="L59" s="7"/>
    </row>
    <row r="60" spans="7:12" x14ac:dyDescent="0.3">
      <c r="G60" s="7"/>
      <c r="H60" s="7"/>
      <c r="I60" s="7"/>
      <c r="J60" s="7"/>
      <c r="K60" s="7"/>
      <c r="L60" s="7"/>
    </row>
    <row r="61" spans="7:12" x14ac:dyDescent="0.3">
      <c r="G61" s="7"/>
      <c r="H61" s="7"/>
      <c r="I61" s="7"/>
      <c r="J61" s="7"/>
      <c r="K61" s="7"/>
      <c r="L61" s="7"/>
    </row>
    <row r="62" spans="7:12" x14ac:dyDescent="0.3">
      <c r="G62" s="7"/>
      <c r="H62" s="7"/>
      <c r="I62" s="7"/>
      <c r="J62" s="7"/>
      <c r="K62" s="7"/>
      <c r="L62" s="7"/>
    </row>
    <row r="63" spans="7:12" x14ac:dyDescent="0.3">
      <c r="G63" s="7"/>
      <c r="H63" s="7"/>
      <c r="I63" s="7"/>
      <c r="J63" s="7"/>
      <c r="K63" s="7"/>
      <c r="L63" s="7"/>
    </row>
    <row r="64" spans="7:12" x14ac:dyDescent="0.3">
      <c r="G64" s="7"/>
      <c r="H64" s="7"/>
      <c r="I64" s="7"/>
      <c r="J64" s="7"/>
      <c r="K64" s="7"/>
      <c r="L64" s="7"/>
    </row>
    <row r="65" spans="7:12" x14ac:dyDescent="0.3">
      <c r="G65" s="7"/>
      <c r="H65" s="7"/>
      <c r="I65" s="7"/>
      <c r="J65" s="7"/>
      <c r="K65" s="7"/>
      <c r="L65" s="7"/>
    </row>
    <row r="66" spans="7:12" x14ac:dyDescent="0.3">
      <c r="G66" s="7"/>
      <c r="H66" s="7"/>
      <c r="I66" s="7"/>
      <c r="J66" s="7"/>
      <c r="K66" s="7"/>
      <c r="L66" s="7"/>
    </row>
    <row r="67" spans="7:12" x14ac:dyDescent="0.3">
      <c r="G67" s="7"/>
      <c r="H67" s="7"/>
      <c r="I67" s="7"/>
      <c r="J67" s="7"/>
      <c r="K67" s="7"/>
      <c r="L67" s="7"/>
    </row>
    <row r="68" spans="7:12" x14ac:dyDescent="0.3">
      <c r="G68" s="7"/>
      <c r="H68" s="7"/>
      <c r="I68" s="7"/>
      <c r="J68" s="7"/>
      <c r="K68" s="7"/>
      <c r="L68" s="7"/>
    </row>
    <row r="69" spans="7:12" x14ac:dyDescent="0.3">
      <c r="G69" s="7"/>
      <c r="H69" s="7"/>
      <c r="I69" s="7"/>
      <c r="J69" s="7"/>
      <c r="K69" s="7"/>
      <c r="L69" s="7"/>
    </row>
    <row r="70" spans="7:12" x14ac:dyDescent="0.3">
      <c r="G70" s="7"/>
      <c r="H70" s="7"/>
      <c r="I70" s="7"/>
      <c r="J70" s="7"/>
      <c r="K70" s="7"/>
      <c r="L70" s="7"/>
    </row>
    <row r="71" spans="7:12" x14ac:dyDescent="0.3">
      <c r="G71" s="7"/>
      <c r="H71" s="7"/>
      <c r="I71" s="7"/>
      <c r="J71" s="7"/>
      <c r="K71" s="7"/>
      <c r="L71" s="7"/>
    </row>
    <row r="72" spans="7:12" x14ac:dyDescent="0.3">
      <c r="G72" s="7"/>
      <c r="H72" s="7"/>
      <c r="I72" s="7"/>
      <c r="J72" s="7"/>
      <c r="K72" s="7"/>
      <c r="L72" s="7"/>
    </row>
    <row r="73" spans="7:12" x14ac:dyDescent="0.3">
      <c r="G73" s="7"/>
      <c r="H73" s="7"/>
      <c r="I73" s="7"/>
      <c r="J73" s="7"/>
      <c r="K73" s="7"/>
      <c r="L73" s="7"/>
    </row>
    <row r="74" spans="7:12" x14ac:dyDescent="0.3">
      <c r="G74" s="7"/>
      <c r="H74" s="7"/>
      <c r="I74" s="7"/>
      <c r="J74" s="7"/>
      <c r="K74" s="7"/>
      <c r="L74" s="7"/>
    </row>
    <row r="75" spans="7:12" x14ac:dyDescent="0.3">
      <c r="G75" s="7"/>
      <c r="H75" s="7"/>
      <c r="I75" s="7"/>
      <c r="J75" s="7"/>
      <c r="K75" s="7"/>
      <c r="L75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7438-EAAA-4E8F-907D-83C2A4F09400}">
  <dimension ref="A1:S43"/>
  <sheetViews>
    <sheetView showGridLines="0" tabSelected="1" zoomScale="85" zoomScaleNormal="130" workbookViewId="0">
      <pane xSplit="1" ySplit="1" topLeftCell="D19" activePane="bottomRight" state="frozen"/>
      <selection pane="topRight" activeCell="B1" sqref="B1"/>
      <selection pane="bottomLeft" activeCell="A2" sqref="A2"/>
      <selection pane="bottomRight" activeCell="P25" sqref="P25"/>
    </sheetView>
  </sheetViews>
  <sheetFormatPr defaultRowHeight="14.4" x14ac:dyDescent="0.3"/>
  <cols>
    <col min="1" max="1" width="23.109375" bestFit="1" customWidth="1"/>
    <col min="2" max="2" width="1.5546875" customWidth="1"/>
    <col min="3" max="16" width="9.109375" customWidth="1"/>
  </cols>
  <sheetData>
    <row r="1" spans="1:19" x14ac:dyDescent="0.3">
      <c r="A1" s="24" t="s">
        <v>102</v>
      </c>
      <c r="B1" s="9"/>
      <c r="C1" s="10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1" t="s">
        <v>141</v>
      </c>
      <c r="P1" s="11" t="s">
        <v>145</v>
      </c>
    </row>
    <row r="2" spans="1:19" x14ac:dyDescent="0.3">
      <c r="A2" s="8" t="s">
        <v>103</v>
      </c>
      <c r="B2" s="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9" x14ac:dyDescent="0.3">
      <c r="A3" s="14" t="s">
        <v>104</v>
      </c>
      <c r="B3" s="14"/>
      <c r="C3" s="15">
        <v>52.6</v>
      </c>
      <c r="D3" s="15">
        <v>51.9</v>
      </c>
      <c r="E3" s="15">
        <v>51.4</v>
      </c>
      <c r="F3" s="15">
        <v>52.1</v>
      </c>
      <c r="G3" s="15">
        <v>52.5</v>
      </c>
      <c r="H3" s="15">
        <v>54</v>
      </c>
      <c r="I3" s="15">
        <v>55.4</v>
      </c>
      <c r="J3" s="15">
        <v>57</v>
      </c>
      <c r="K3" s="15">
        <v>57.8</v>
      </c>
      <c r="L3" s="15">
        <v>59.5</v>
      </c>
      <c r="M3" s="15">
        <v>60.8</v>
      </c>
      <c r="N3" s="15">
        <v>61.2</v>
      </c>
      <c r="O3" s="15">
        <v>64</v>
      </c>
      <c r="P3" s="15">
        <v>67.8</v>
      </c>
      <c r="Q3" s="12">
        <f>+P3-O3</f>
        <v>3.7999999999999972</v>
      </c>
      <c r="R3" s="12"/>
    </row>
    <row r="4" spans="1:19" x14ac:dyDescent="0.3">
      <c r="A4" t="s">
        <v>105</v>
      </c>
      <c r="C4" s="12">
        <v>37.5</v>
      </c>
      <c r="D4" s="12">
        <v>38.700000000000003</v>
      </c>
      <c r="E4" s="12">
        <v>39.799999999999997</v>
      </c>
      <c r="F4" s="12">
        <v>41.7</v>
      </c>
      <c r="G4" s="12">
        <v>43</v>
      </c>
      <c r="H4" s="12">
        <v>43.8</v>
      </c>
      <c r="I4" s="12">
        <v>44.6</v>
      </c>
      <c r="J4" s="12">
        <v>46.6</v>
      </c>
      <c r="K4" s="12">
        <v>47.7</v>
      </c>
      <c r="L4" s="12">
        <v>49.3</v>
      </c>
      <c r="M4" s="12">
        <v>51.4</v>
      </c>
      <c r="N4" s="12">
        <v>59.5</v>
      </c>
      <c r="O4" s="12">
        <v>60.7</v>
      </c>
      <c r="P4" s="12">
        <v>61.8</v>
      </c>
      <c r="Q4" s="12">
        <f t="shared" ref="Q4:Q6" si="0">+P4-O4</f>
        <v>1.0999999999999943</v>
      </c>
      <c r="R4" s="12"/>
    </row>
    <row r="5" spans="1:19" x14ac:dyDescent="0.3">
      <c r="A5" t="s">
        <v>106</v>
      </c>
      <c r="C5" s="12">
        <v>8.1999999999999993</v>
      </c>
      <c r="D5" s="12">
        <v>8.1</v>
      </c>
      <c r="E5" s="12">
        <v>8.5</v>
      </c>
      <c r="F5" s="12">
        <v>8.9</v>
      </c>
      <c r="G5" s="12">
        <v>9.1999999999999993</v>
      </c>
      <c r="H5" s="12">
        <v>9.1999999999999993</v>
      </c>
      <c r="I5" s="12">
        <v>9.5</v>
      </c>
      <c r="J5" s="12">
        <v>9.5</v>
      </c>
      <c r="K5" s="12">
        <v>10</v>
      </c>
      <c r="L5" s="12">
        <v>10.1</v>
      </c>
      <c r="M5" s="12">
        <v>10</v>
      </c>
      <c r="N5" s="12">
        <v>10.199999999999999</v>
      </c>
      <c r="O5" s="12">
        <v>10.3</v>
      </c>
      <c r="P5" s="12">
        <v>10.7</v>
      </c>
      <c r="Q5" s="12">
        <f t="shared" si="0"/>
        <v>0.39999999999999858</v>
      </c>
      <c r="R5" s="12"/>
    </row>
    <row r="6" spans="1:19" x14ac:dyDescent="0.3">
      <c r="A6" s="13" t="s">
        <v>107</v>
      </c>
      <c r="B6" s="13"/>
      <c r="C6" s="15">
        <v>98.3</v>
      </c>
      <c r="D6" s="15">
        <v>98.7</v>
      </c>
      <c r="E6" s="15">
        <v>99.7</v>
      </c>
      <c r="F6" s="15">
        <v>102.8</v>
      </c>
      <c r="G6" s="15">
        <v>104.8</v>
      </c>
      <c r="H6" s="15">
        <v>107.1</v>
      </c>
      <c r="I6" s="15">
        <v>109.5</v>
      </c>
      <c r="J6" s="15">
        <v>113.1</v>
      </c>
      <c r="K6" s="15">
        <v>115.5</v>
      </c>
      <c r="L6" s="15">
        <v>119</v>
      </c>
      <c r="M6" s="15">
        <v>122.2</v>
      </c>
      <c r="N6" s="15">
        <v>131</v>
      </c>
      <c r="O6" s="15">
        <v>135</v>
      </c>
      <c r="P6" s="15">
        <v>140.19999999999999</v>
      </c>
      <c r="Q6" s="12">
        <f t="shared" si="0"/>
        <v>5.1999999999999886</v>
      </c>
      <c r="R6" s="12"/>
      <c r="S6" s="12"/>
    </row>
    <row r="7" spans="1:19" x14ac:dyDescent="0.3">
      <c r="H7" s="12"/>
      <c r="I7" s="12"/>
      <c r="K7" s="12"/>
    </row>
    <row r="8" spans="1:19" x14ac:dyDescent="0.3">
      <c r="A8" s="9" t="s">
        <v>108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9" x14ac:dyDescent="0.3">
      <c r="A9" t="s">
        <v>109</v>
      </c>
      <c r="C9" s="12">
        <v>52.8</v>
      </c>
      <c r="D9" s="12">
        <v>52</v>
      </c>
      <c r="E9" s="12">
        <v>52.3</v>
      </c>
      <c r="F9" s="12">
        <v>53.9</v>
      </c>
      <c r="G9" s="12">
        <v>54.6</v>
      </c>
      <c r="H9" s="12">
        <v>53.9</v>
      </c>
      <c r="I9" s="12">
        <v>53.1</v>
      </c>
      <c r="J9" s="12">
        <v>56.5</v>
      </c>
      <c r="K9" s="12">
        <v>57.3</v>
      </c>
      <c r="L9" s="12">
        <v>60.1</v>
      </c>
      <c r="M9" s="12">
        <v>63.5</v>
      </c>
      <c r="N9" s="12">
        <v>64.5</v>
      </c>
      <c r="O9" s="12">
        <v>67.400000000000006</v>
      </c>
      <c r="P9" s="12">
        <v>72</v>
      </c>
      <c r="R9" s="12"/>
    </row>
    <row r="10" spans="1:19" x14ac:dyDescent="0.3">
      <c r="A10" t="s">
        <v>110</v>
      </c>
      <c r="C10" s="12">
        <v>45.5</v>
      </c>
      <c r="D10" s="12">
        <v>46.7</v>
      </c>
      <c r="E10" s="12">
        <v>47.4</v>
      </c>
      <c r="F10" s="12">
        <v>48.8</v>
      </c>
      <c r="G10" s="12">
        <v>50.2</v>
      </c>
      <c r="H10" s="12">
        <v>53.1</v>
      </c>
      <c r="I10" s="12">
        <v>56.4</v>
      </c>
      <c r="J10" s="12">
        <v>56.6</v>
      </c>
      <c r="K10" s="12">
        <v>58.2</v>
      </c>
      <c r="L10" s="12">
        <v>58.9</v>
      </c>
      <c r="M10" s="12">
        <v>58.7</v>
      </c>
      <c r="N10" s="12">
        <v>66.400000000000006</v>
      </c>
      <c r="O10" s="12">
        <v>67.599999999999994</v>
      </c>
      <c r="P10" s="12">
        <v>68.2</v>
      </c>
      <c r="R10" s="12"/>
    </row>
    <row r="11" spans="1:19" x14ac:dyDescent="0.3">
      <c r="A11" s="13" t="s">
        <v>107</v>
      </c>
      <c r="B11" s="13"/>
      <c r="C11" s="15">
        <v>98.3</v>
      </c>
      <c r="D11" s="15">
        <v>98.7</v>
      </c>
      <c r="E11" s="15">
        <v>99.7</v>
      </c>
      <c r="F11" s="15">
        <v>102.8</v>
      </c>
      <c r="G11" s="15">
        <v>104.8</v>
      </c>
      <c r="H11" s="15">
        <v>107.1</v>
      </c>
      <c r="I11" s="15">
        <v>109.5</v>
      </c>
      <c r="J11" s="15">
        <v>113.1</v>
      </c>
      <c r="K11" s="15">
        <v>115.5</v>
      </c>
      <c r="L11" s="15">
        <v>119</v>
      </c>
      <c r="M11" s="15">
        <v>122.2</v>
      </c>
      <c r="N11" s="15">
        <v>131</v>
      </c>
      <c r="O11" s="15">
        <f>O6</f>
        <v>135</v>
      </c>
      <c r="P11" s="15">
        <v>140.19999999999999</v>
      </c>
      <c r="R11" s="12"/>
    </row>
    <row r="12" spans="1:19" x14ac:dyDescent="0.3">
      <c r="A12" s="8"/>
      <c r="B12" s="8"/>
      <c r="G12" s="49"/>
      <c r="H12" s="49"/>
      <c r="I12" s="49"/>
      <c r="J12" s="49"/>
      <c r="K12" s="49"/>
      <c r="L12" s="49"/>
      <c r="M12" s="49"/>
      <c r="N12" s="49"/>
      <c r="O12" s="49"/>
      <c r="P12" s="49"/>
    </row>
    <row r="13" spans="1:19" x14ac:dyDescent="0.3">
      <c r="A13" s="8" t="s">
        <v>111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9" x14ac:dyDescent="0.3">
      <c r="A14" s="14" t="s">
        <v>112</v>
      </c>
      <c r="B14" s="14"/>
      <c r="C14" s="15">
        <v>59.9</v>
      </c>
      <c r="D14" s="15">
        <v>59.6</v>
      </c>
      <c r="E14" s="15">
        <v>60.5</v>
      </c>
      <c r="F14" s="15">
        <v>63.1</v>
      </c>
      <c r="G14" s="15">
        <v>64.2</v>
      </c>
      <c r="H14" s="15">
        <v>65.3</v>
      </c>
      <c r="I14" s="15">
        <v>66.8</v>
      </c>
      <c r="J14" s="15">
        <v>66.400000000000006</v>
      </c>
      <c r="K14" s="15">
        <v>67.599999999999994</v>
      </c>
      <c r="L14" s="15">
        <v>68.400000000000006</v>
      </c>
      <c r="M14" s="15">
        <v>68.8</v>
      </c>
      <c r="N14" s="15">
        <v>74.7</v>
      </c>
      <c r="O14" s="15">
        <v>75.8</v>
      </c>
      <c r="P14" s="15">
        <v>76.099999999999994</v>
      </c>
      <c r="Q14" s="49">
        <f>+P14/L14</f>
        <v>1.1125730994152045</v>
      </c>
      <c r="R14" s="12"/>
    </row>
    <row r="15" spans="1:19" x14ac:dyDescent="0.3">
      <c r="A15" t="s">
        <v>113</v>
      </c>
      <c r="C15" s="12">
        <v>32.700000000000003</v>
      </c>
      <c r="D15" s="12">
        <v>34.5</v>
      </c>
      <c r="E15" s="12">
        <v>35.5</v>
      </c>
      <c r="F15" s="12">
        <v>36.299999999999997</v>
      </c>
      <c r="G15" s="12">
        <v>37.700000000000003</v>
      </c>
      <c r="H15" s="12">
        <v>39.700000000000003</v>
      </c>
      <c r="I15" s="12">
        <v>41</v>
      </c>
      <c r="J15" s="12">
        <v>44.9</v>
      </c>
      <c r="K15" s="12">
        <v>47.9</v>
      </c>
      <c r="L15" s="12">
        <v>50.6</v>
      </c>
      <c r="M15" s="12">
        <v>53.4</v>
      </c>
      <c r="N15" s="12">
        <v>56.3</v>
      </c>
      <c r="O15" s="12">
        <v>59.3</v>
      </c>
      <c r="P15" s="12">
        <v>64.2</v>
      </c>
      <c r="R15" s="12"/>
    </row>
    <row r="16" spans="1:19" x14ac:dyDescent="0.3">
      <c r="A16" t="s">
        <v>114</v>
      </c>
      <c r="C16" s="12">
        <v>5.6</v>
      </c>
      <c r="D16" s="12">
        <v>4.5999999999999996</v>
      </c>
      <c r="E16" s="12">
        <v>3.8</v>
      </c>
      <c r="F16" s="12">
        <v>3.3</v>
      </c>
      <c r="G16" s="12">
        <v>2.8</v>
      </c>
      <c r="H16" s="12">
        <v>2.1</v>
      </c>
      <c r="I16" s="12">
        <v>1.8</v>
      </c>
      <c r="J16" s="12">
        <v>1.7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R16" s="12"/>
    </row>
    <row r="17" spans="1:18" x14ac:dyDescent="0.3">
      <c r="A17" s="13" t="s">
        <v>115</v>
      </c>
      <c r="B17" s="14"/>
      <c r="C17" s="15">
        <v>98.3</v>
      </c>
      <c r="D17" s="15">
        <v>98.7</v>
      </c>
      <c r="E17" s="15">
        <v>99.7</v>
      </c>
      <c r="F17" s="15">
        <v>102.8</v>
      </c>
      <c r="G17" s="15">
        <v>104.8</v>
      </c>
      <c r="H17" s="15">
        <v>107.1</v>
      </c>
      <c r="I17" s="15">
        <v>109.5</v>
      </c>
      <c r="J17" s="15">
        <v>113.1</v>
      </c>
      <c r="K17" s="15">
        <v>115.5</v>
      </c>
      <c r="L17" s="15">
        <v>119</v>
      </c>
      <c r="M17" s="15">
        <v>122.2</v>
      </c>
      <c r="N17" s="15">
        <v>131</v>
      </c>
      <c r="O17" s="15">
        <f>O11</f>
        <v>135</v>
      </c>
      <c r="P17" s="15">
        <v>140.19999999999999</v>
      </c>
      <c r="R17" s="12"/>
    </row>
    <row r="18" spans="1:18" x14ac:dyDescent="0.3">
      <c r="A18" s="8"/>
      <c r="B18" s="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</row>
    <row r="19" spans="1:18" x14ac:dyDescent="0.3">
      <c r="A19" s="8" t="s">
        <v>116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8" x14ac:dyDescent="0.3">
      <c r="A20" s="14" t="s">
        <v>117</v>
      </c>
      <c r="B20" s="14"/>
      <c r="C20" s="12">
        <v>67.5</v>
      </c>
      <c r="D20" s="12">
        <v>65.599999999999994</v>
      </c>
      <c r="E20" s="12">
        <v>64.2</v>
      </c>
      <c r="F20" s="12">
        <v>64.2</v>
      </c>
      <c r="G20" s="12">
        <v>66.400000000000006</v>
      </c>
      <c r="H20" s="12">
        <v>67</v>
      </c>
      <c r="I20" s="12">
        <v>67.400000000000006</v>
      </c>
      <c r="J20" s="12">
        <v>68.599999999999994</v>
      </c>
      <c r="K20" s="12">
        <v>68.099999999999994</v>
      </c>
      <c r="L20" s="12">
        <v>67.599999999999994</v>
      </c>
      <c r="M20" s="12">
        <v>68.400000000000006</v>
      </c>
      <c r="N20" s="12">
        <v>68.8</v>
      </c>
      <c r="O20" s="12">
        <v>74.7</v>
      </c>
      <c r="P20" s="12">
        <v>75.8</v>
      </c>
      <c r="R20" s="12"/>
    </row>
    <row r="21" spans="1:18" x14ac:dyDescent="0.3">
      <c r="A21" t="s">
        <v>118</v>
      </c>
      <c r="C21" s="12">
        <v>1.9</v>
      </c>
      <c r="D21" s="12">
        <v>1.9</v>
      </c>
      <c r="E21" s="12">
        <v>1.7</v>
      </c>
      <c r="F21" s="12">
        <v>4</v>
      </c>
      <c r="G21" s="12">
        <v>2.6</v>
      </c>
      <c r="H21" s="12">
        <v>3</v>
      </c>
      <c r="I21" s="12">
        <v>4.3</v>
      </c>
      <c r="J21" s="12">
        <v>2.2000000000000002</v>
      </c>
      <c r="K21" s="12">
        <v>1.7</v>
      </c>
      <c r="L21" s="12">
        <v>2.8</v>
      </c>
      <c r="M21" s="12">
        <v>2.9</v>
      </c>
      <c r="N21" s="12">
        <v>8.6</v>
      </c>
      <c r="O21" s="12">
        <v>2.8</v>
      </c>
      <c r="P21" s="12">
        <v>1.2</v>
      </c>
      <c r="R21" s="12"/>
    </row>
    <row r="22" spans="1:18" x14ac:dyDescent="0.3">
      <c r="A22" t="s">
        <v>119</v>
      </c>
      <c r="C22" s="12">
        <v>-1.2</v>
      </c>
      <c r="D22" s="12">
        <v>-2</v>
      </c>
      <c r="E22" s="12">
        <v>0.4</v>
      </c>
      <c r="F22" s="12">
        <v>1</v>
      </c>
      <c r="G22" s="12">
        <v>-0.6</v>
      </c>
      <c r="H22" s="12">
        <v>-0.6</v>
      </c>
      <c r="I22" s="12">
        <v>-1.1000000000000001</v>
      </c>
      <c r="J22" s="12">
        <v>-0.6</v>
      </c>
      <c r="K22" s="12">
        <v>0.2</v>
      </c>
      <c r="L22" s="12">
        <v>-0.2</v>
      </c>
      <c r="M22" s="12">
        <v>-0.5</v>
      </c>
      <c r="N22" s="12">
        <v>-0.1</v>
      </c>
      <c r="O22" s="12">
        <v>0.3</v>
      </c>
      <c r="P22" s="12">
        <v>0.9</v>
      </c>
      <c r="R22" s="12"/>
    </row>
    <row r="23" spans="1:18" x14ac:dyDescent="0.3">
      <c r="A23" t="s">
        <v>120</v>
      </c>
      <c r="C23" s="12">
        <v>-2.6</v>
      </c>
      <c r="D23" s="12">
        <v>-1.2</v>
      </c>
      <c r="E23" s="12">
        <v>-2.1</v>
      </c>
      <c r="F23" s="12">
        <v>-2.8</v>
      </c>
      <c r="G23" s="12">
        <v>-1.4</v>
      </c>
      <c r="H23" s="12">
        <v>-2</v>
      </c>
      <c r="I23" s="12">
        <v>-2.1</v>
      </c>
      <c r="J23" s="12">
        <v>-2</v>
      </c>
      <c r="K23" s="12">
        <v>-2.4</v>
      </c>
      <c r="L23" s="12">
        <v>-1.7</v>
      </c>
      <c r="M23" s="12">
        <v>-2.1</v>
      </c>
      <c r="N23" s="12">
        <v>-2.6</v>
      </c>
      <c r="O23" s="12">
        <v>-2</v>
      </c>
      <c r="P23" s="12">
        <v>-1.8</v>
      </c>
      <c r="R23" s="12"/>
    </row>
    <row r="24" spans="1:18" x14ac:dyDescent="0.3">
      <c r="A24" s="13" t="s">
        <v>115</v>
      </c>
      <c r="B24" s="14"/>
      <c r="C24" s="15">
        <v>65.599999999999994</v>
      </c>
      <c r="D24" s="15">
        <v>64.2</v>
      </c>
      <c r="E24" s="15">
        <v>64.2</v>
      </c>
      <c r="F24" s="15">
        <v>66.400000000000006</v>
      </c>
      <c r="G24" s="15">
        <v>67</v>
      </c>
      <c r="H24" s="15">
        <v>67.400000000000006</v>
      </c>
      <c r="I24" s="15">
        <v>68.599999999999994</v>
      </c>
      <c r="J24" s="15">
        <v>68.099999999999994</v>
      </c>
      <c r="K24" s="15">
        <v>67.599999999999994</v>
      </c>
      <c r="L24" s="15">
        <v>68.400000000000006</v>
      </c>
      <c r="M24" s="15">
        <v>68.8</v>
      </c>
      <c r="N24" s="15">
        <v>74.7</v>
      </c>
      <c r="O24" s="15">
        <v>75.8</v>
      </c>
      <c r="P24" s="15">
        <f>SUM(P20:P23)</f>
        <v>76.100000000000009</v>
      </c>
      <c r="R24" s="12"/>
    </row>
    <row r="25" spans="1:18" x14ac:dyDescent="0.3">
      <c r="C25" s="52">
        <f>SUM(C22:C23)/C20</f>
        <v>-5.6296296296296296E-2</v>
      </c>
      <c r="D25" s="52">
        <f t="shared" ref="D25:P25" si="1">SUM(D22:D23)/D20</f>
        <v>-4.8780487804878057E-2</v>
      </c>
      <c r="E25" s="52">
        <f t="shared" si="1"/>
        <v>-2.6479750778816202E-2</v>
      </c>
      <c r="F25" s="52">
        <f t="shared" si="1"/>
        <v>-2.803738317757009E-2</v>
      </c>
      <c r="G25" s="52">
        <f t="shared" si="1"/>
        <v>-3.012048192771084E-2</v>
      </c>
      <c r="H25" s="52">
        <f t="shared" si="1"/>
        <v>-3.880597014925373E-2</v>
      </c>
      <c r="I25" s="52">
        <f t="shared" si="1"/>
        <v>-4.7477744807121663E-2</v>
      </c>
      <c r="J25" s="52">
        <f t="shared" si="1"/>
        <v>-3.7900874635568516E-2</v>
      </c>
      <c r="K25" s="52">
        <f t="shared" si="1"/>
        <v>-3.2305433186490456E-2</v>
      </c>
      <c r="L25" s="52">
        <f t="shared" si="1"/>
        <v>-2.8106508875739646E-2</v>
      </c>
      <c r="M25" s="52">
        <f t="shared" si="1"/>
        <v>-3.8011695906432746E-2</v>
      </c>
      <c r="N25" s="52">
        <f t="shared" si="1"/>
        <v>-3.9244186046511635E-2</v>
      </c>
      <c r="O25" s="52">
        <f t="shared" si="1"/>
        <v>-2.2757697456492636E-2</v>
      </c>
      <c r="P25" s="52">
        <f t="shared" si="1"/>
        <v>-1.187335092348285E-2</v>
      </c>
    </row>
    <row r="26" spans="1:18" x14ac:dyDescent="0.3">
      <c r="A26" s="8" t="s">
        <v>121</v>
      </c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8" x14ac:dyDescent="0.3">
      <c r="A27" s="14" t="s">
        <v>117</v>
      </c>
      <c r="B27" s="14"/>
      <c r="C27" s="15">
        <v>32.1</v>
      </c>
      <c r="D27" s="12">
        <v>32.700000000000003</v>
      </c>
      <c r="E27" s="12">
        <v>34.5</v>
      </c>
      <c r="F27" s="12">
        <v>35.5</v>
      </c>
      <c r="G27" s="12">
        <v>36.299999999999997</v>
      </c>
      <c r="H27" s="12">
        <v>37.700000000000003</v>
      </c>
      <c r="I27" s="12">
        <v>39.700000000000003</v>
      </c>
      <c r="J27" s="12">
        <v>41</v>
      </c>
      <c r="K27" s="12">
        <v>44.9</v>
      </c>
      <c r="L27" s="12">
        <v>47.9</v>
      </c>
      <c r="M27" s="12">
        <v>50.6</v>
      </c>
      <c r="N27" s="12">
        <v>53.4</v>
      </c>
      <c r="O27" s="12">
        <v>56.3</v>
      </c>
      <c r="P27" s="12">
        <v>59.3</v>
      </c>
      <c r="R27" s="12"/>
    </row>
    <row r="28" spans="1:18" x14ac:dyDescent="0.3">
      <c r="A28" t="s">
        <v>118</v>
      </c>
      <c r="C28" s="12">
        <v>0.6</v>
      </c>
      <c r="D28" s="12">
        <v>0.4</v>
      </c>
      <c r="E28" s="12">
        <v>0.4</v>
      </c>
      <c r="F28" s="12">
        <v>1.2</v>
      </c>
      <c r="G28" s="12">
        <v>0.5</v>
      </c>
      <c r="H28" s="12">
        <v>2.2000000000000002</v>
      </c>
      <c r="I28" s="12">
        <v>1.4</v>
      </c>
      <c r="J28" s="12">
        <v>1.6</v>
      </c>
      <c r="K28" s="12">
        <v>1.1000000000000001</v>
      </c>
      <c r="L28" s="12">
        <v>2.5</v>
      </c>
      <c r="M28" s="12">
        <v>1.6</v>
      </c>
      <c r="N28" s="12">
        <v>1.5</v>
      </c>
      <c r="O28" s="12">
        <v>0.8</v>
      </c>
      <c r="P28" s="12">
        <v>1.5</v>
      </c>
      <c r="R28" s="12"/>
    </row>
    <row r="29" spans="1:18" x14ac:dyDescent="0.3">
      <c r="A29" t="s">
        <v>119</v>
      </c>
      <c r="C29" s="12">
        <v>0.3</v>
      </c>
      <c r="D29" s="12">
        <v>1.7</v>
      </c>
      <c r="E29" s="12">
        <v>0.8</v>
      </c>
      <c r="F29" s="12">
        <v>0</v>
      </c>
      <c r="G29" s="12">
        <v>1</v>
      </c>
      <c r="H29" s="12">
        <v>0.1</v>
      </c>
      <c r="I29" s="12">
        <v>0.7</v>
      </c>
      <c r="J29" s="12">
        <v>3</v>
      </c>
      <c r="K29" s="12">
        <v>2.2000000000000002</v>
      </c>
      <c r="L29" s="12">
        <v>0.3</v>
      </c>
      <c r="M29" s="12">
        <v>1.4</v>
      </c>
      <c r="N29" s="12">
        <v>2.7</v>
      </c>
      <c r="O29" s="12">
        <v>2.5</v>
      </c>
      <c r="P29" s="12">
        <v>4</v>
      </c>
      <c r="R29" s="12"/>
    </row>
    <row r="30" spans="1:18" x14ac:dyDescent="0.3">
      <c r="A30" t="s">
        <v>120</v>
      </c>
      <c r="C30" s="12">
        <v>-0.3</v>
      </c>
      <c r="D30" s="12">
        <v>-0.3</v>
      </c>
      <c r="E30" s="12">
        <v>-0.2</v>
      </c>
      <c r="F30" s="12">
        <v>-0.4</v>
      </c>
      <c r="G30" s="12">
        <v>-0.2</v>
      </c>
      <c r="H30" s="12">
        <v>-0.3</v>
      </c>
      <c r="I30" s="12">
        <v>-0.9</v>
      </c>
      <c r="J30" s="12">
        <v>-0.6</v>
      </c>
      <c r="K30" s="12">
        <v>-0.3</v>
      </c>
      <c r="L30" s="12">
        <v>-0.2</v>
      </c>
      <c r="M30" s="12">
        <v>-0.2</v>
      </c>
      <c r="N30" s="12">
        <v>-1.3</v>
      </c>
      <c r="O30" s="12">
        <v>-0.3</v>
      </c>
      <c r="P30" s="12">
        <v>-0.6</v>
      </c>
      <c r="R30" s="12"/>
    </row>
    <row r="31" spans="1:18" x14ac:dyDescent="0.3">
      <c r="A31" s="13" t="s">
        <v>115</v>
      </c>
      <c r="B31" s="14"/>
      <c r="C31" s="15">
        <v>32.700000000000003</v>
      </c>
      <c r="D31" s="15">
        <v>34.5</v>
      </c>
      <c r="E31" s="15">
        <v>35.5</v>
      </c>
      <c r="F31" s="15">
        <v>36.299999999999997</v>
      </c>
      <c r="G31" s="15">
        <v>37.700000000000003</v>
      </c>
      <c r="H31" s="15">
        <v>39.700000000000003</v>
      </c>
      <c r="I31" s="15">
        <v>41</v>
      </c>
      <c r="J31" s="15">
        <v>44.9</v>
      </c>
      <c r="K31" s="15">
        <v>47.9</v>
      </c>
      <c r="L31" s="15">
        <v>50.6</v>
      </c>
      <c r="M31" s="15">
        <v>53.4</v>
      </c>
      <c r="N31" s="15">
        <v>56.3</v>
      </c>
      <c r="O31" s="15">
        <v>59.3</v>
      </c>
      <c r="P31" s="15">
        <v>64.2</v>
      </c>
      <c r="R31" s="12"/>
    </row>
    <row r="32" spans="1:18" x14ac:dyDescent="0.3">
      <c r="C32" s="12">
        <f t="shared" ref="C32:P32" si="2">+SUM(C28:C30)</f>
        <v>0.59999999999999987</v>
      </c>
      <c r="D32" s="12">
        <f t="shared" si="2"/>
        <v>1.8</v>
      </c>
      <c r="E32" s="12">
        <f t="shared" si="2"/>
        <v>1.0000000000000002</v>
      </c>
      <c r="F32" s="12">
        <f t="shared" si="2"/>
        <v>0.79999999999999993</v>
      </c>
      <c r="G32" s="12">
        <f t="shared" si="2"/>
        <v>1.3</v>
      </c>
      <c r="H32" s="12">
        <f t="shared" si="2"/>
        <v>2.0000000000000004</v>
      </c>
      <c r="I32" s="12">
        <f t="shared" si="2"/>
        <v>1.1999999999999997</v>
      </c>
      <c r="J32" s="12">
        <f t="shared" si="2"/>
        <v>3.9999999999999996</v>
      </c>
      <c r="K32" s="12">
        <f t="shared" si="2"/>
        <v>3.0000000000000004</v>
      </c>
      <c r="L32" s="12">
        <f t="shared" si="2"/>
        <v>2.5999999999999996</v>
      </c>
      <c r="M32" s="12">
        <f t="shared" si="2"/>
        <v>2.8</v>
      </c>
      <c r="N32" s="12">
        <f t="shared" si="2"/>
        <v>2.9000000000000004</v>
      </c>
      <c r="O32" s="12">
        <f t="shared" si="2"/>
        <v>3</v>
      </c>
      <c r="P32" s="12">
        <f t="shared" si="2"/>
        <v>4.9000000000000004</v>
      </c>
    </row>
    <row r="33" spans="1:18" x14ac:dyDescent="0.3">
      <c r="A33" s="8" t="s">
        <v>122</v>
      </c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8" x14ac:dyDescent="0.3">
      <c r="A34" s="14" t="s">
        <v>117</v>
      </c>
      <c r="B34" s="14"/>
      <c r="C34" s="15">
        <v>99.6</v>
      </c>
      <c r="D34" s="12">
        <v>98.3</v>
      </c>
      <c r="E34" s="12">
        <v>98.7</v>
      </c>
      <c r="F34" s="12">
        <v>99.7</v>
      </c>
      <c r="G34" s="12">
        <v>102.8</v>
      </c>
      <c r="H34" s="12">
        <v>104.7</v>
      </c>
      <c r="I34" s="12">
        <v>107.1</v>
      </c>
      <c r="J34" s="12">
        <v>109.5</v>
      </c>
      <c r="K34" s="12">
        <v>113.1</v>
      </c>
      <c r="L34" s="12">
        <v>115.5</v>
      </c>
      <c r="M34" s="12">
        <v>119</v>
      </c>
      <c r="N34" s="12">
        <v>122.2</v>
      </c>
      <c r="O34" s="12">
        <v>131</v>
      </c>
      <c r="P34" s="12">
        <v>135</v>
      </c>
      <c r="R34" s="12"/>
    </row>
    <row r="35" spans="1:18" x14ac:dyDescent="0.3">
      <c r="A35" t="s">
        <v>118</v>
      </c>
      <c r="C35" s="12">
        <v>2.5</v>
      </c>
      <c r="D35" s="12">
        <v>2.2999999999999998</v>
      </c>
      <c r="E35" s="12">
        <v>2.1</v>
      </c>
      <c r="F35" s="12">
        <v>5.0999999999999996</v>
      </c>
      <c r="G35" s="12">
        <v>3.1</v>
      </c>
      <c r="H35" s="12">
        <v>5.2</v>
      </c>
      <c r="I35" s="12">
        <v>5.8</v>
      </c>
      <c r="J35" s="12">
        <v>3.7</v>
      </c>
      <c r="K35" s="12">
        <v>2.8</v>
      </c>
      <c r="L35" s="12">
        <v>5.3</v>
      </c>
      <c r="M35" s="12">
        <v>4.5</v>
      </c>
      <c r="N35" s="12">
        <v>10.1</v>
      </c>
      <c r="O35" s="12">
        <v>3.6</v>
      </c>
      <c r="P35" s="12">
        <v>2.7</v>
      </c>
      <c r="R35" s="12"/>
    </row>
    <row r="36" spans="1:18" x14ac:dyDescent="0.3">
      <c r="A36" t="s">
        <v>119</v>
      </c>
      <c r="C36" s="12">
        <v>-0.9</v>
      </c>
      <c r="D36" s="12">
        <v>-0.4</v>
      </c>
      <c r="E36" s="12">
        <v>1.2</v>
      </c>
      <c r="F36" s="12">
        <v>1</v>
      </c>
      <c r="G36" s="12">
        <v>0.4</v>
      </c>
      <c r="H36" s="12">
        <v>-0.6</v>
      </c>
      <c r="I36" s="12">
        <v>-0.4</v>
      </c>
      <c r="J36" s="12">
        <v>2.4</v>
      </c>
      <c r="K36" s="12">
        <v>2.4</v>
      </c>
      <c r="L36" s="12">
        <v>0.1</v>
      </c>
      <c r="M36" s="12">
        <v>0.89999999999999991</v>
      </c>
      <c r="N36" s="12">
        <v>2.6</v>
      </c>
      <c r="O36" s="12">
        <v>2.7</v>
      </c>
      <c r="P36" s="12">
        <v>5</v>
      </c>
      <c r="R36" s="12"/>
    </row>
    <row r="37" spans="1:18" x14ac:dyDescent="0.3">
      <c r="A37" t="s">
        <v>120</v>
      </c>
      <c r="C37" s="12">
        <v>-2.9</v>
      </c>
      <c r="D37" s="12">
        <v>-1.5</v>
      </c>
      <c r="E37" s="12">
        <v>-2.2999999999999998</v>
      </c>
      <c r="F37" s="12">
        <v>-3.1</v>
      </c>
      <c r="G37" s="12">
        <v>-1.6</v>
      </c>
      <c r="H37" s="12">
        <v>-2.2000000000000002</v>
      </c>
      <c r="I37" s="12">
        <v>-2.9</v>
      </c>
      <c r="J37" s="12">
        <v>-2.6</v>
      </c>
      <c r="K37" s="12">
        <v>-2.8</v>
      </c>
      <c r="L37" s="12">
        <v>-1.9</v>
      </c>
      <c r="M37" s="12">
        <v>-2.3000000000000003</v>
      </c>
      <c r="N37" s="12">
        <v>-3.9</v>
      </c>
      <c r="O37" s="12">
        <v>-2.2999999999999998</v>
      </c>
      <c r="P37" s="12">
        <v>-2.5</v>
      </c>
      <c r="R37" s="12"/>
    </row>
    <row r="38" spans="1:18" x14ac:dyDescent="0.3">
      <c r="A38" s="13" t="s">
        <v>115</v>
      </c>
      <c r="B38" s="14"/>
      <c r="C38" s="15">
        <v>98.3</v>
      </c>
      <c r="D38" s="15">
        <v>98.7</v>
      </c>
      <c r="E38" s="15">
        <v>99.7</v>
      </c>
      <c r="F38" s="15">
        <v>102.8</v>
      </c>
      <c r="G38" s="15">
        <v>104.7</v>
      </c>
      <c r="H38" s="15">
        <v>107.1</v>
      </c>
      <c r="I38" s="15">
        <v>109.5</v>
      </c>
      <c r="J38" s="15">
        <v>113.1</v>
      </c>
      <c r="K38" s="15">
        <v>115.5</v>
      </c>
      <c r="L38" s="15">
        <v>119</v>
      </c>
      <c r="M38" s="15">
        <v>122.19999999999999</v>
      </c>
      <c r="N38" s="15">
        <v>131</v>
      </c>
      <c r="O38" s="15">
        <v>135</v>
      </c>
      <c r="P38" s="15">
        <v>140.19999999999999</v>
      </c>
      <c r="R38" s="12"/>
    </row>
    <row r="39" spans="1:18" x14ac:dyDescent="0.3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8" x14ac:dyDescent="0.3">
      <c r="G40" s="52"/>
      <c r="H40" s="52"/>
      <c r="I40" s="52"/>
      <c r="J40" s="52"/>
      <c r="K40" s="52"/>
      <c r="L40" s="52"/>
      <c r="M40" s="52"/>
      <c r="N40" s="52"/>
    </row>
    <row r="41" spans="1:18" x14ac:dyDescent="0.3">
      <c r="A41" t="s">
        <v>123</v>
      </c>
      <c r="H41" s="52"/>
      <c r="I41" s="52"/>
      <c r="J41" s="52"/>
      <c r="K41" s="52"/>
      <c r="L41" s="52"/>
      <c r="M41" s="52"/>
      <c r="N41" s="52"/>
    </row>
    <row r="43" spans="1:18" x14ac:dyDescent="0.3">
      <c r="F43" s="52"/>
      <c r="G43" s="52"/>
      <c r="H43" s="52"/>
      <c r="I43" s="52"/>
      <c r="J43" s="52"/>
      <c r="K43" s="52"/>
      <c r="L43" s="52"/>
      <c r="M43" s="53"/>
      <c r="N43" s="5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E55EC-80ED-4997-B6F7-9E5B02CBE3ED}">
  <dimension ref="A1:V22"/>
  <sheetViews>
    <sheetView showGridLines="0" zoomScale="85" zoomScaleNormal="85" workbookViewId="0">
      <selection activeCell="A2" sqref="A2"/>
    </sheetView>
  </sheetViews>
  <sheetFormatPr defaultRowHeight="14.4" x14ac:dyDescent="0.3"/>
  <cols>
    <col min="1" max="1" width="46.33203125" bestFit="1" customWidth="1"/>
    <col min="2" max="2" width="16.6640625" customWidth="1"/>
    <col min="3" max="6" width="11.44140625" bestFit="1" customWidth="1"/>
    <col min="7" max="10" width="10.88671875" bestFit="1" customWidth="1"/>
    <col min="11" max="11" width="11.88671875" bestFit="1" customWidth="1"/>
    <col min="12" max="16" width="11.88671875" customWidth="1"/>
    <col min="18" max="21" width="14.6640625" customWidth="1"/>
    <col min="22" max="22" width="12.6640625" customWidth="1"/>
  </cols>
  <sheetData>
    <row r="1" spans="1:22" x14ac:dyDescent="0.3">
      <c r="A1" s="35" t="s">
        <v>146</v>
      </c>
      <c r="B1" s="35" t="s">
        <v>131</v>
      </c>
      <c r="C1" s="28" t="s">
        <v>0</v>
      </c>
      <c r="D1" s="28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141</v>
      </c>
      <c r="P1" s="28" t="s">
        <v>145</v>
      </c>
      <c r="R1" s="9">
        <v>2021</v>
      </c>
      <c r="S1" s="9">
        <v>2022</v>
      </c>
      <c r="T1" s="9">
        <v>2023</v>
      </c>
      <c r="U1" s="9">
        <v>2024</v>
      </c>
      <c r="V1" s="9">
        <v>2025</v>
      </c>
    </row>
    <row r="2" spans="1:22" ht="16.2" customHeight="1" x14ac:dyDescent="0.3">
      <c r="A2" s="34" t="s">
        <v>132</v>
      </c>
      <c r="B2" s="2" t="s">
        <v>133</v>
      </c>
      <c r="C2" s="36">
        <v>325</v>
      </c>
      <c r="D2" s="36">
        <v>319</v>
      </c>
      <c r="E2" s="36">
        <v>315</v>
      </c>
      <c r="F2" s="36">
        <v>304</v>
      </c>
      <c r="G2" s="7">
        <v>293</v>
      </c>
      <c r="H2" s="7">
        <v>295</v>
      </c>
      <c r="I2" s="7">
        <v>286</v>
      </c>
      <c r="J2" s="7">
        <v>282</v>
      </c>
      <c r="K2" s="7">
        <v>279</v>
      </c>
      <c r="L2" s="7">
        <v>285</v>
      </c>
      <c r="M2" s="7">
        <v>285</v>
      </c>
      <c r="N2" s="7">
        <v>285</v>
      </c>
      <c r="O2" s="7">
        <v>283</v>
      </c>
      <c r="P2" s="7">
        <v>281</v>
      </c>
      <c r="R2" s="7">
        <v>535</v>
      </c>
      <c r="S2" s="7">
        <v>329</v>
      </c>
      <c r="T2" s="7">
        <f>F2</f>
        <v>304</v>
      </c>
      <c r="U2" s="7">
        <f>J2</f>
        <v>282</v>
      </c>
      <c r="V2" s="7">
        <f>N2</f>
        <v>285</v>
      </c>
    </row>
    <row r="3" spans="1:22" ht="16.2" customHeight="1" x14ac:dyDescent="0.3">
      <c r="A3" s="16" t="s">
        <v>134</v>
      </c>
      <c r="B3" s="2" t="s">
        <v>133</v>
      </c>
      <c r="C3" s="46">
        <v>104429671</v>
      </c>
      <c r="D3" s="46">
        <v>104429671</v>
      </c>
      <c r="E3" s="46">
        <v>104429671</v>
      </c>
      <c r="F3" s="46">
        <v>104429671</v>
      </c>
      <c r="G3" s="46">
        <v>104429671</v>
      </c>
      <c r="H3" s="46">
        <v>104429671</v>
      </c>
      <c r="I3" s="46">
        <v>104429671</v>
      </c>
      <c r="J3" s="46">
        <v>104429671</v>
      </c>
      <c r="K3" s="46">
        <v>104429671</v>
      </c>
      <c r="L3" s="46">
        <v>104429671</v>
      </c>
      <c r="M3" s="46">
        <v>104429671</v>
      </c>
      <c r="N3" s="46">
        <v>104429671</v>
      </c>
      <c r="O3" s="46">
        <v>104429671</v>
      </c>
      <c r="P3" s="46">
        <v>104429671</v>
      </c>
      <c r="R3" s="46">
        <v>104429671</v>
      </c>
      <c r="S3" s="46">
        <v>104429671</v>
      </c>
      <c r="T3" s="46">
        <v>104429671</v>
      </c>
      <c r="U3" s="46">
        <v>104429671</v>
      </c>
      <c r="V3" s="46">
        <v>104429671</v>
      </c>
    </row>
    <row r="4" spans="1:22" ht="16.2" customHeight="1" x14ac:dyDescent="0.3">
      <c r="A4" s="16" t="s">
        <v>135</v>
      </c>
      <c r="B4" s="2" t="s">
        <v>133</v>
      </c>
      <c r="C4" s="47">
        <v>101584167</v>
      </c>
      <c r="D4" s="47">
        <v>102023580</v>
      </c>
      <c r="E4" s="47">
        <v>102245902</v>
      </c>
      <c r="F4" s="47">
        <v>102849797</v>
      </c>
      <c r="G4" s="47">
        <v>103739921</v>
      </c>
      <c r="H4" s="47">
        <v>104467820</v>
      </c>
      <c r="I4" s="47">
        <v>105083564</v>
      </c>
      <c r="J4" s="47">
        <v>106086750</v>
      </c>
      <c r="K4" s="48">
        <v>106568230</v>
      </c>
      <c r="L4" s="48">
        <v>106348508</v>
      </c>
      <c r="M4" s="48">
        <v>105686709</v>
      </c>
      <c r="N4" s="55">
        <v>105686709</v>
      </c>
      <c r="O4" s="55">
        <v>105901148</v>
      </c>
      <c r="P4" s="55">
        <v>106257775</v>
      </c>
      <c r="R4" s="48">
        <v>104496652</v>
      </c>
      <c r="S4" s="48">
        <v>101617420</v>
      </c>
      <c r="T4" s="48">
        <v>102266841</v>
      </c>
      <c r="U4" s="48">
        <v>105149489</v>
      </c>
      <c r="V4" s="48">
        <v>106279349</v>
      </c>
    </row>
    <row r="5" spans="1:22" ht="16.2" customHeight="1" x14ac:dyDescent="0.3">
      <c r="B5" s="16"/>
      <c r="D5" s="6"/>
      <c r="E5" s="6"/>
      <c r="F5" s="6"/>
      <c r="G5" s="6"/>
      <c r="H5" s="30"/>
      <c r="I5" s="30"/>
      <c r="J5" s="30"/>
      <c r="K5" s="30"/>
      <c r="L5" s="30"/>
      <c r="M5" s="30"/>
      <c r="N5" s="48"/>
      <c r="O5" s="48"/>
      <c r="P5" s="48"/>
      <c r="U5" s="5"/>
      <c r="V5" s="5"/>
    </row>
    <row r="6" spans="1:22" ht="16.2" customHeight="1" x14ac:dyDescent="0.3">
      <c r="A6" s="56"/>
      <c r="B6" s="16"/>
      <c r="C6" s="4"/>
      <c r="D6" s="4"/>
      <c r="E6" s="4"/>
      <c r="F6" s="4"/>
      <c r="G6" s="4"/>
      <c r="H6" s="4"/>
      <c r="I6" s="4"/>
      <c r="J6" s="4"/>
      <c r="K6" s="4"/>
      <c r="L6" s="4"/>
      <c r="M6" s="30"/>
      <c r="N6" s="48"/>
      <c r="O6" s="48"/>
      <c r="P6" s="48"/>
      <c r="Q6" s="4"/>
      <c r="R6" s="4"/>
      <c r="S6" s="4"/>
      <c r="T6" s="4"/>
      <c r="U6" s="4"/>
      <c r="V6" s="5"/>
    </row>
    <row r="7" spans="1:22" ht="16.2" customHeight="1" x14ac:dyDescent="0.3">
      <c r="B7" s="16"/>
      <c r="D7" s="6"/>
      <c r="E7" s="6"/>
      <c r="F7" s="6"/>
      <c r="G7" s="6"/>
      <c r="H7" s="30"/>
      <c r="I7" s="30"/>
      <c r="J7" s="30"/>
      <c r="K7" s="30"/>
      <c r="L7" s="30"/>
      <c r="M7" s="30"/>
      <c r="N7" s="48"/>
      <c r="O7" s="48"/>
      <c r="P7" s="48"/>
      <c r="U7" s="5"/>
      <c r="V7" s="5"/>
    </row>
    <row r="8" spans="1:22" ht="16.2" customHeight="1" x14ac:dyDescent="0.3">
      <c r="B8" s="16"/>
      <c r="D8" s="6"/>
      <c r="E8" s="6"/>
      <c r="F8" s="6"/>
      <c r="G8" s="6"/>
      <c r="H8" s="30"/>
      <c r="I8" s="30"/>
      <c r="J8" s="30"/>
      <c r="K8" s="30"/>
      <c r="L8" s="30"/>
      <c r="M8" s="30"/>
      <c r="N8" s="48"/>
      <c r="O8" s="48"/>
      <c r="P8" s="48"/>
      <c r="U8" s="5"/>
      <c r="V8" s="5"/>
    </row>
    <row r="9" spans="1:22" ht="16.2" customHeight="1" x14ac:dyDescent="0.3">
      <c r="B9" s="16"/>
      <c r="D9" s="6"/>
      <c r="E9" s="6"/>
      <c r="F9" s="6"/>
      <c r="G9" s="6"/>
      <c r="H9" s="30"/>
      <c r="I9" s="30"/>
      <c r="J9" s="30"/>
      <c r="K9" s="30"/>
      <c r="L9" s="30"/>
      <c r="M9" s="30"/>
      <c r="N9" s="48"/>
      <c r="O9" s="48"/>
      <c r="P9" s="48"/>
      <c r="U9" s="5"/>
      <c r="V9" s="5"/>
    </row>
    <row r="10" spans="1:22" ht="16.2" customHeight="1" x14ac:dyDescent="0.3">
      <c r="B10" s="16"/>
      <c r="D10" s="6"/>
      <c r="E10" s="6"/>
      <c r="F10" s="6"/>
      <c r="G10" s="6"/>
      <c r="H10" s="30"/>
      <c r="I10" s="30"/>
      <c r="J10" s="30"/>
      <c r="K10" s="30"/>
      <c r="L10" s="30"/>
      <c r="M10" s="30"/>
      <c r="N10" s="30"/>
      <c r="O10" s="30"/>
      <c r="P10" s="30"/>
      <c r="U10" s="5"/>
      <c r="V10" s="5"/>
    </row>
    <row r="11" spans="1:22" ht="16.2" customHeight="1" x14ac:dyDescent="0.3">
      <c r="B11" s="16"/>
      <c r="D11" s="6"/>
      <c r="E11" s="6"/>
      <c r="F11" s="6"/>
      <c r="G11" s="6"/>
      <c r="H11" s="30"/>
      <c r="I11" s="30"/>
      <c r="J11" s="30"/>
      <c r="K11" s="30"/>
      <c r="L11" s="30"/>
      <c r="M11" s="30"/>
      <c r="N11" s="30"/>
      <c r="O11" s="30"/>
      <c r="P11" s="30"/>
      <c r="U11" s="5"/>
      <c r="V11" s="5"/>
    </row>
    <row r="12" spans="1:22" ht="16.2" customHeight="1" x14ac:dyDescent="0.3">
      <c r="B12" s="16"/>
      <c r="D12" s="6"/>
      <c r="E12" s="6"/>
      <c r="F12" s="6"/>
      <c r="G12" s="6"/>
      <c r="H12" s="30"/>
      <c r="I12" s="30"/>
      <c r="J12" s="30"/>
      <c r="K12" s="30"/>
      <c r="L12" s="30"/>
      <c r="M12" s="30"/>
      <c r="N12" s="30"/>
      <c r="O12" s="30"/>
      <c r="P12" s="30"/>
      <c r="U12" s="5"/>
      <c r="V12" s="5"/>
    </row>
    <row r="13" spans="1:22" ht="16.2" customHeight="1" x14ac:dyDescent="0.3">
      <c r="B13" s="16"/>
      <c r="D13" s="6"/>
      <c r="E13" s="6"/>
      <c r="F13" s="6"/>
      <c r="G13" s="6"/>
      <c r="H13" s="30"/>
      <c r="I13" s="30"/>
      <c r="J13" s="30"/>
      <c r="K13" s="30"/>
      <c r="L13" s="30"/>
      <c r="M13" s="30"/>
      <c r="N13" s="30"/>
      <c r="O13" s="30"/>
      <c r="P13" s="30"/>
      <c r="U13" s="5"/>
      <c r="V13" s="5"/>
    </row>
    <row r="14" spans="1:22" ht="16.2" customHeight="1" x14ac:dyDescent="0.3">
      <c r="B14" s="16"/>
      <c r="D14" s="6"/>
      <c r="E14" s="6"/>
      <c r="F14" s="6"/>
      <c r="G14" s="6"/>
      <c r="H14" s="30"/>
      <c r="I14" s="30"/>
      <c r="J14" s="30"/>
      <c r="K14" s="30"/>
      <c r="L14" s="30"/>
      <c r="M14" s="30"/>
      <c r="N14" s="30"/>
      <c r="O14" s="30"/>
      <c r="P14" s="30"/>
      <c r="U14" s="5"/>
      <c r="V14" s="5"/>
    </row>
    <row r="15" spans="1:22" ht="16.2" customHeight="1" x14ac:dyDescent="0.3">
      <c r="A15" s="16"/>
      <c r="B15" s="16"/>
      <c r="C15" s="6"/>
      <c r="D15" s="6"/>
      <c r="E15" s="6"/>
      <c r="H15" s="30"/>
      <c r="I15" s="30"/>
      <c r="J15" s="30"/>
      <c r="K15" s="30"/>
      <c r="L15" s="30"/>
      <c r="M15" s="30"/>
      <c r="N15" s="30"/>
      <c r="O15" s="30"/>
      <c r="P15" s="30"/>
      <c r="U15" s="2"/>
      <c r="V15" s="2"/>
    </row>
    <row r="16" spans="1:22" ht="16.2" customHeight="1" x14ac:dyDescent="0.3">
      <c r="A16" s="16"/>
      <c r="B16" s="16"/>
      <c r="C16" s="6"/>
      <c r="D16" s="6"/>
      <c r="E16" s="6"/>
      <c r="H16" s="30"/>
      <c r="I16" s="30"/>
      <c r="J16" s="30"/>
      <c r="K16" s="30"/>
      <c r="L16" s="30"/>
      <c r="M16" s="30"/>
      <c r="N16" s="30"/>
      <c r="O16" s="30"/>
      <c r="P16" s="30"/>
      <c r="U16" s="2"/>
      <c r="V16" s="2"/>
    </row>
    <row r="17" spans="1:16" ht="16.2" customHeight="1" x14ac:dyDescent="0.3">
      <c r="A17" s="16"/>
      <c r="B17" s="16"/>
      <c r="C17" s="6"/>
      <c r="D17" s="6"/>
      <c r="E17" s="6"/>
      <c r="H17" s="30"/>
      <c r="I17" s="30"/>
      <c r="J17" s="30"/>
      <c r="K17" s="30"/>
      <c r="L17" s="30"/>
      <c r="M17" s="30"/>
      <c r="N17" s="30"/>
      <c r="O17" s="30"/>
      <c r="P17" s="30"/>
    </row>
    <row r="18" spans="1:16" ht="16.2" customHeight="1" x14ac:dyDescent="0.3">
      <c r="A18" s="16"/>
      <c r="B18" s="16"/>
      <c r="C18" s="6"/>
      <c r="D18" s="6"/>
      <c r="E18" s="6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6.2" customHeight="1" x14ac:dyDescent="0.3">
      <c r="A19" s="16"/>
      <c r="B19" s="16"/>
      <c r="C19" s="6"/>
      <c r="D19" s="6"/>
      <c r="E19" s="6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6.2" customHeight="1" x14ac:dyDescent="0.3">
      <c r="A20" s="16"/>
      <c r="B20" s="16"/>
      <c r="C20" s="6"/>
      <c r="D20" s="6"/>
      <c r="E20" s="6"/>
      <c r="H20" s="30"/>
      <c r="I20" s="30"/>
      <c r="J20" s="30"/>
      <c r="K20" s="30"/>
      <c r="L20" s="30"/>
      <c r="M20" s="30"/>
      <c r="N20" s="30"/>
      <c r="O20" s="30"/>
      <c r="P20" s="30"/>
    </row>
    <row r="21" spans="1:16" x14ac:dyDescent="0.3">
      <c r="A21" s="16"/>
      <c r="B21" s="16"/>
      <c r="C21" s="6"/>
      <c r="D21" s="6"/>
      <c r="E21" s="6"/>
      <c r="H21" s="30"/>
      <c r="I21" s="30"/>
      <c r="J21" s="30"/>
      <c r="K21" s="30"/>
      <c r="L21" s="30"/>
      <c r="M21" s="30"/>
      <c r="N21" s="30"/>
      <c r="O21" s="30"/>
      <c r="P21" s="30"/>
    </row>
    <row r="22" spans="1:16" x14ac:dyDescent="0.3">
      <c r="A22" s="16"/>
      <c r="B22" s="16"/>
      <c r="C22" s="6"/>
      <c r="D22" s="6"/>
      <c r="E22" s="6"/>
      <c r="H22" s="30"/>
      <c r="I22" s="30"/>
      <c r="J22" s="30"/>
      <c r="K22" s="30"/>
      <c r="L22" s="30"/>
      <c r="M22" s="30"/>
      <c r="N22" s="30"/>
      <c r="O22" s="30"/>
      <c r="P22" s="3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5B5F31098A65438C24DEBEB41FAAA4" ma:contentTypeVersion="17" ma:contentTypeDescription="Create a new document." ma:contentTypeScope="" ma:versionID="7f3465b06e00fc38b03d8a256f1ca3d6">
  <xsd:schema xmlns:xsd="http://www.w3.org/2001/XMLSchema" xmlns:xs="http://www.w3.org/2001/XMLSchema" xmlns:p="http://schemas.microsoft.com/office/2006/metadata/properties" xmlns:ns2="1ddc29fb-aa1a-462c-83e6-26065e98b323" xmlns:ns3="119addb8-bcb1-4ac2-9442-4f7c800dfa15" targetNamespace="http://schemas.microsoft.com/office/2006/metadata/properties" ma:root="true" ma:fieldsID="214042b1c413215e415694050382f104" ns2:_="" ns3:_="">
    <xsd:import namespace="1ddc29fb-aa1a-462c-83e6-26065e98b323"/>
    <xsd:import namespace="119addb8-bcb1-4ac2-9442-4f7c800df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c29fb-aa1a-462c-83e6-26065e98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7a02ee5-8ec5-46e9-814d-745b193b79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addb8-bcb1-4ac2-9442-4f7c800dfa1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96082ef-c28e-4b1e-b4fa-a24f1c5bb7ec}" ma:internalName="TaxCatchAll" ma:showField="CatchAllData" ma:web="119addb8-bcb1-4ac2-9442-4f7c800dfa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9addb8-bcb1-4ac2-9442-4f7c800dfa15" xsi:nil="true"/>
    <lcf76f155ced4ddcb4097134ff3c332f xmlns="1ddc29fb-aa1a-462c-83e6-26065e98b32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A03E4F4-3777-4300-BBD4-915168FB9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dc29fb-aa1a-462c-83e6-26065e98b323"/>
    <ds:schemaRef ds:uri="119addb8-bcb1-4ac2-9442-4f7c800df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CC5A53-DD16-4AE4-9DA5-9A69514DD0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62C049-295E-420B-A632-7828E33158FC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1ddc29fb-aa1a-462c-83e6-26065e98b323"/>
    <ds:schemaRef ds:uri="http://www.w3.org/XML/1998/namespace"/>
    <ds:schemaRef ds:uri="http://purl.org/dc/elements/1.1/"/>
    <ds:schemaRef ds:uri="119addb8-bcb1-4ac2-9442-4f7c800dfa15"/>
    <ds:schemaRef ds:uri="http://schemas.microsoft.com/office/2006/documentManagement/typ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41d3b3b-8c7d-453f-a2c4-c7a1c00c180f}" enabled="1" method="Standard" siteId="{983be362-1f4b-4a72-b5c5-ad805e211f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P&amp;L</vt:lpstr>
      <vt:lpstr>Revenue breakdown</vt:lpstr>
      <vt:lpstr>Balance sheet</vt:lpstr>
      <vt:lpstr>Cash flow</vt:lpstr>
      <vt:lpstr>ARR</vt:lpstr>
      <vt:lpstr>Other KPIs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Øystein Hem</dc:creator>
  <cp:keywords/>
  <dc:description/>
  <cp:lastModifiedBy>Øystein Hem</cp:lastModifiedBy>
  <cp:revision/>
  <dcterms:created xsi:type="dcterms:W3CDTF">2025-06-27T06:06:33Z</dcterms:created>
  <dcterms:modified xsi:type="dcterms:W3CDTF">2026-08-13T09:03:03Z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0x0101000A5B5F31098A65438C24DEBEB41FAAA4</vt:lpwstr>
  </property>
  <property fmtid="{D5CDD505-2E9C-101B-9397-08002B2CF9AE}" pid="3" name="MediaServiceImageTags">
    <vt:lpwstr/>
  </property>
</Properties>
</file>